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xw09990\Documents\A\ASR\vdss_ann_report\benefits\"/>
    </mc:Choice>
  </mc:AlternateContent>
  <bookViews>
    <workbookView xWindow="0" yWindow="0" windowWidth="20490" windowHeight="7620" tabRatio="724" firstSheet="5" activeTab="5"/>
  </bookViews>
  <sheets>
    <sheet name="Power Bi" sheetId="14" state="hidden" r:id="rId1"/>
    <sheet name="3. TANF Caseload Online" sheetId="11" state="hidden" r:id="rId2"/>
    <sheet name="3. TANF Caseload Online (2)" sheetId="13" state="hidden" r:id="rId3"/>
    <sheet name="SFY 2020" sheetId="16" state="hidden" r:id="rId4"/>
    <sheet name="SFY 2019" sheetId="12" state="hidden" r:id="rId5"/>
    <sheet name="Excel Online" sheetId="15" r:id="rId6"/>
  </sheets>
  <definedNames>
    <definedName name="_xlnm.Print_Area" localSheetId="1">'3. TANF Caseload Online'!$A$1:$K$33</definedName>
    <definedName name="_xlnm.Print_Area" localSheetId="2">'3. TANF Caseload Online (2)'!$B$1:$H$33</definedName>
    <definedName name="_xlnm.Print_Area" localSheetId="5">'Excel Online'!$B$19:$H$51</definedName>
    <definedName name="_xlnm.Print_Area" localSheetId="0">'Power Bi'!$A$1:$F$33</definedName>
  </definedNames>
  <calcPr calcId="162913" calcOnSave="0"/>
</workbook>
</file>

<file path=xl/calcChain.xml><?xml version="1.0" encoding="utf-8"?>
<calcChain xmlns="http://schemas.openxmlformats.org/spreadsheetml/2006/main">
  <c r="F37" i="14" l="1"/>
  <c r="G37" i="14"/>
  <c r="E37" i="14"/>
  <c r="D37" i="14"/>
  <c r="C37" i="14"/>
  <c r="B37" i="14"/>
  <c r="G37" i="13"/>
  <c r="F37" i="13"/>
  <c r="E37" i="13"/>
  <c r="D37" i="13"/>
  <c r="C37" i="13"/>
  <c r="G55" i="15"/>
  <c r="F55" i="15"/>
  <c r="E55" i="15"/>
  <c r="D55" i="15"/>
  <c r="C55" i="15"/>
  <c r="H16" i="16"/>
  <c r="G16" i="16"/>
  <c r="F16" i="16"/>
  <c r="E16" i="16"/>
  <c r="K55" i="15"/>
  <c r="F54" i="15" s="1"/>
  <c r="E54" i="15"/>
  <c r="D54" i="15"/>
  <c r="C54" i="15"/>
  <c r="G53" i="15"/>
  <c r="F53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54" i="15" l="1"/>
  <c r="E2" i="11"/>
  <c r="F2" i="11"/>
  <c r="E3" i="11"/>
  <c r="F3" i="11"/>
  <c r="E4" i="11"/>
  <c r="F4" i="11"/>
  <c r="E5" i="11"/>
  <c r="F5" i="11"/>
  <c r="E6" i="11"/>
  <c r="F6" i="11"/>
  <c r="E7" i="11"/>
  <c r="F7" i="11"/>
  <c r="E8" i="11"/>
  <c r="F8" i="11"/>
  <c r="E9" i="11"/>
  <c r="F9" i="11"/>
  <c r="G36" i="14"/>
  <c r="D36" i="14"/>
  <c r="C36" i="14"/>
  <c r="B36" i="14"/>
  <c r="K36" i="13" l="1"/>
  <c r="F36" i="13" s="1"/>
  <c r="E36" i="13"/>
  <c r="D36" i="13"/>
  <c r="C36" i="13"/>
  <c r="G35" i="13"/>
  <c r="F35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G3" i="13"/>
  <c r="F3" i="13"/>
  <c r="G2" i="13"/>
  <c r="F2" i="13"/>
  <c r="G36" i="13" l="1"/>
  <c r="F16" i="12"/>
  <c r="H16" i="12"/>
  <c r="L36" i="11" s="1"/>
  <c r="E36" i="11" s="1"/>
  <c r="J36" i="11" s="1"/>
  <c r="G16" i="12"/>
  <c r="D36" i="11" s="1"/>
  <c r="C36" i="11"/>
  <c r="H36" i="11" s="1"/>
  <c r="E16" i="12"/>
  <c r="B36" i="11" s="1"/>
  <c r="G36" i="11" s="1"/>
  <c r="F36" i="11" l="1"/>
  <c r="K36" i="11" s="1"/>
  <c r="I36" i="11"/>
  <c r="H35" i="11"/>
  <c r="I35" i="11"/>
  <c r="G35" i="11"/>
  <c r="F35" i="11"/>
  <c r="K35" i="11" s="1"/>
  <c r="E35" i="11"/>
  <c r="J35" i="11" s="1"/>
  <c r="E33" i="11" l="1"/>
  <c r="I33" i="11"/>
  <c r="H33" i="11"/>
  <c r="G33" i="11"/>
  <c r="F33" i="11" l="1"/>
  <c r="E32" i="11"/>
  <c r="J33" i="11" s="1"/>
  <c r="I32" i="11" l="1"/>
  <c r="F32" i="11"/>
  <c r="K33" i="11" s="1"/>
  <c r="H32" i="11"/>
  <c r="G32" i="11"/>
  <c r="F31" i="11" l="1"/>
  <c r="K32" i="11" s="1"/>
  <c r="E31" i="11"/>
  <c r="J32" i="11" s="1"/>
  <c r="E30" i="11"/>
  <c r="E29" i="11"/>
  <c r="E28" i="11"/>
  <c r="H28" i="11"/>
  <c r="G28" i="11"/>
  <c r="I11" i="11"/>
  <c r="H11" i="11"/>
  <c r="G11" i="11"/>
  <c r="I10" i="11"/>
  <c r="H10" i="11"/>
  <c r="G10" i="11"/>
  <c r="I9" i="11"/>
  <c r="H9" i="11"/>
  <c r="G9" i="11"/>
  <c r="I8" i="11"/>
  <c r="H8" i="11"/>
  <c r="G8" i="11"/>
  <c r="I7" i="11"/>
  <c r="H7" i="11"/>
  <c r="G7" i="11"/>
  <c r="I6" i="11"/>
  <c r="H6" i="11"/>
  <c r="G6" i="11"/>
  <c r="I5" i="11"/>
  <c r="H5" i="11"/>
  <c r="G5" i="11"/>
  <c r="I4" i="11"/>
  <c r="H4" i="11"/>
  <c r="G4" i="11"/>
  <c r="I3" i="11"/>
  <c r="H3" i="11"/>
  <c r="G3" i="11"/>
  <c r="F10" i="11"/>
  <c r="E10" i="11"/>
  <c r="G22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F14" i="11"/>
  <c r="E14" i="11"/>
  <c r="E11" i="11"/>
  <c r="E12" i="11"/>
  <c r="I27" i="11"/>
  <c r="H27" i="11"/>
  <c r="G27" i="11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3" i="11"/>
  <c r="E13" i="11"/>
  <c r="F12" i="11"/>
  <c r="F11" i="11"/>
  <c r="G29" i="11"/>
  <c r="K15" i="11" l="1"/>
  <c r="K9" i="11"/>
  <c r="K19" i="11"/>
  <c r="K21" i="11"/>
  <c r="J28" i="11"/>
  <c r="J24" i="11"/>
  <c r="H31" i="11"/>
  <c r="K26" i="11"/>
  <c r="K3" i="11"/>
  <c r="K6" i="11"/>
  <c r="K8" i="11"/>
  <c r="K10" i="11"/>
  <c r="I31" i="11"/>
  <c r="K11" i="11"/>
  <c r="J17" i="11"/>
  <c r="J25" i="11"/>
  <c r="J27" i="11"/>
  <c r="J9" i="11"/>
  <c r="J11" i="11"/>
  <c r="F28" i="11"/>
  <c r="K28" i="11" s="1"/>
  <c r="F29" i="11"/>
  <c r="G31" i="11"/>
  <c r="J31" i="11"/>
  <c r="I28" i="11"/>
  <c r="K7" i="11"/>
  <c r="K24" i="11"/>
  <c r="J16" i="11"/>
  <c r="J18" i="11"/>
  <c r="J20" i="11"/>
  <c r="J23" i="11"/>
  <c r="K5" i="11"/>
  <c r="J15" i="11"/>
  <c r="K27" i="11"/>
  <c r="K12" i="11"/>
  <c r="K18" i="11"/>
  <c r="J5" i="11"/>
  <c r="H29" i="11"/>
  <c r="J21" i="11"/>
  <c r="J19" i="11"/>
  <c r="K20" i="11"/>
  <c r="K22" i="11"/>
  <c r="K25" i="11"/>
  <c r="J12" i="11"/>
  <c r="K14" i="11"/>
  <c r="K13" i="11"/>
  <c r="J26" i="11"/>
  <c r="J7" i="11"/>
  <c r="J8" i="11"/>
  <c r="J10" i="11"/>
  <c r="K16" i="11"/>
  <c r="J4" i="11"/>
  <c r="J13" i="11"/>
  <c r="J14" i="11"/>
  <c r="K4" i="11"/>
  <c r="H30" i="11"/>
  <c r="K23" i="11"/>
  <c r="I29" i="11"/>
  <c r="J6" i="11"/>
  <c r="K17" i="11"/>
  <c r="J29" i="11"/>
  <c r="I30" i="11"/>
  <c r="J22" i="11"/>
  <c r="J3" i="11"/>
  <c r="G30" i="11"/>
  <c r="J30" i="11"/>
  <c r="F30" i="11"/>
  <c r="K29" i="11" l="1"/>
  <c r="K31" i="11"/>
  <c r="K30" i="11"/>
</calcChain>
</file>

<file path=xl/sharedStrings.xml><?xml version="1.0" encoding="utf-8"?>
<sst xmlns="http://schemas.openxmlformats.org/spreadsheetml/2006/main" count="114" uniqueCount="37">
  <si>
    <t>Total Payments</t>
  </si>
  <si>
    <t>SFY</t>
  </si>
  <si>
    <t>tanf_avg_mo_children</t>
  </si>
  <si>
    <t>tanf_avg_mo_adults</t>
  </si>
  <si>
    <t>tanf_avg_mo_paid_cases</t>
  </si>
  <si>
    <t>tanf_total_payments</t>
  </si>
  <si>
    <t>tanf_avg_mo_per_case</t>
  </si>
  <si>
    <t>pc_tanf_avg_mo_children</t>
  </si>
  <si>
    <t>pc_tanf_avg_mo_adults</t>
  </si>
  <si>
    <t>pc_tanf_avg_mo_paid_cases</t>
  </si>
  <si>
    <t>pc_tanf_total_payments</t>
  </si>
  <si>
    <t>pc_tanf_avg_mo_per_case</t>
  </si>
  <si>
    <t>Month</t>
  </si>
  <si>
    <t>FIPS Code</t>
  </si>
  <si>
    <t>Locality</t>
  </si>
  <si>
    <t>TANF Cases</t>
  </si>
  <si>
    <t>TANF Children</t>
  </si>
  <si>
    <t>TANF Adults</t>
  </si>
  <si>
    <t>TANF Total Amount</t>
  </si>
  <si>
    <t>999</t>
  </si>
  <si>
    <t>Statewide</t>
  </si>
  <si>
    <t>State Fiscal Year</t>
  </si>
  <si>
    <t>Average Monthly Children</t>
  </si>
  <si>
    <t>Average Monthly Adults</t>
  </si>
  <si>
    <t>Average Monthly Paid Cases</t>
  </si>
  <si>
    <t>Total Payments ($ Millions)</t>
  </si>
  <si>
    <t>Average Monthly Payments Per Case</t>
  </si>
  <si>
    <t>TANF Caseload and Payments</t>
  </si>
  <si>
    <t>(Excluding TANF-UP)</t>
  </si>
  <si>
    <t>Note: In SFY 2017, TANF case management transitioned from the ADAPT to VaCMS computer system and accurate case, clients counts are not available.</t>
  </si>
  <si>
    <t>TANF Payments</t>
  </si>
  <si>
    <t xml:space="preserve">Average </t>
  </si>
  <si>
    <t>&lt;-Total</t>
  </si>
  <si>
    <t>W:\Strategy_Management\WEB REPORTS, PUBLIC -- VDSS\Financial Assistance, incl. ABD\TANF\TANF_TANF_UP_2020</t>
  </si>
  <si>
    <t>Data comes from the cumulative TANF/TANF UP FILE  in</t>
  </si>
  <si>
    <t>The cumulative file uses the monthly payment file that Bill McMakin creates with a SQL Statement</t>
  </si>
  <si>
    <t>Note: In SFY 2017, TANF case management transitioned from the ADAPT to VaCMS computer system and accurate case, clients, &amp; expenditure counts are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</si>
</sst>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"/>
    <numFmt numFmtId="165" formatCode="&quot;$&quot;#,##0"/>
    <numFmt numFmtId="166" formatCode="&quot;$&quot;#,##0.00"/>
  </numFmts>
  <fonts count="15" x14ac:knownFonts="1">
    <font>
      <sz val="10"/>
      <name val="Arial"/>
    </font>
    <font>
      <sz val="10"/>
      <name val="Helv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Franklin Gothic Medium"/>
      <family val="2"/>
    </font>
    <font>
      <sz val="10"/>
      <name val="Franklin Gothic Book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2"/>
      <name val="Verdana"/>
      <family val="2"/>
    </font>
    <font>
      <b/>
      <sz val="12"/>
      <name val="Franklin Gothic Medium"/>
      <family val="2"/>
    </font>
    <font>
      <sz val="10"/>
      <name val="Franklin Gothic Medium"/>
      <family val="2"/>
    </font>
    <font>
      <sz val="14"/>
      <name val="Franklin Gothic Medium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4" fontId="14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indent="2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 indent="2"/>
    </xf>
    <xf numFmtId="0" fontId="3" fillId="0" borderId="0" xfId="0" applyFont="1" applyFill="1"/>
    <xf numFmtId="0" fontId="4" fillId="0" borderId="0" xfId="0" applyFont="1" applyBorder="1" applyAlignment="1">
      <alignment horizontal="left"/>
    </xf>
    <xf numFmtId="10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17" fontId="9" fillId="0" borderId="0" xfId="0" applyNumberFormat="1" applyFont="1"/>
    <xf numFmtId="17" fontId="9" fillId="0" borderId="0" xfId="0" quotePrefix="1" applyNumberFormat="1" applyFont="1" applyAlignment="1">
      <alignment horizontal="center"/>
    </xf>
    <xf numFmtId="3" fontId="9" fillId="0" borderId="0" xfId="0" applyNumberFormat="1" applyFont="1"/>
    <xf numFmtId="165" fontId="9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0" fontId="4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right" wrapText="1" indent="1"/>
    </xf>
    <xf numFmtId="164" fontId="12" fillId="0" borderId="0" xfId="0" applyNumberFormat="1" applyFont="1" applyBorder="1" applyAlignment="1">
      <alignment horizontal="right" wrapText="1" indent="1"/>
    </xf>
    <xf numFmtId="6" fontId="12" fillId="0" borderId="0" xfId="0" applyNumberFormat="1" applyFont="1" applyFill="1" applyBorder="1" applyAlignment="1">
      <alignment horizontal="right" wrapText="1" indent="1"/>
    </xf>
    <xf numFmtId="0" fontId="12" fillId="0" borderId="2" xfId="0" applyFont="1" applyFill="1" applyBorder="1" applyAlignment="1">
      <alignment horizontal="center" wrapText="1"/>
    </xf>
    <xf numFmtId="3" fontId="12" fillId="0" borderId="2" xfId="0" applyNumberFormat="1" applyFont="1" applyFill="1" applyBorder="1" applyAlignment="1">
      <alignment horizontal="right" wrapText="1" indent="1"/>
    </xf>
    <xf numFmtId="164" fontId="12" fillId="0" borderId="2" xfId="0" applyNumberFormat="1" applyFont="1" applyBorder="1" applyAlignment="1">
      <alignment horizontal="right" wrapText="1" indent="1"/>
    </xf>
    <xf numFmtId="6" fontId="12" fillId="0" borderId="2" xfId="0" applyNumberFormat="1" applyFont="1" applyFill="1" applyBorder="1" applyAlignment="1">
      <alignment horizontal="right" wrapText="1" indent="1"/>
    </xf>
    <xf numFmtId="6" fontId="12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 wrapText="1"/>
    </xf>
    <xf numFmtId="6" fontId="12" fillId="0" borderId="0" xfId="0" applyNumberFormat="1" applyFont="1" applyBorder="1" applyAlignment="1">
      <alignment horizontal="right" wrapText="1"/>
    </xf>
    <xf numFmtId="10" fontId="1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17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1"/>
    </xf>
    <xf numFmtId="165" fontId="9" fillId="0" borderId="0" xfId="0" applyNumberFormat="1" applyFont="1" applyAlignment="1">
      <alignment horizontal="right" indent="1"/>
    </xf>
    <xf numFmtId="166" fontId="9" fillId="0" borderId="0" xfId="2" applyNumberFormat="1" applyFont="1" applyAlignment="1">
      <alignment horizontal="right" indent="1"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/>
    <xf numFmtId="0" fontId="6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Currency" xfId="2" builtinId="4"/>
    <cellStyle name="Normal" xfId="0" builtinId="0"/>
    <cellStyle name="Percen - Style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'3. TANF Caseload Online'!$B$71:$B$80</c:f>
              <c:numCache>
                <c:formatCode>General</c:formatCode>
                <c:ptCount val="10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6F-417E-A4D3-E15A6C8E8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2720"/>
        <c:axId val="104697856"/>
      </c:lineChart>
      <c:catAx>
        <c:axId val="350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978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2720"/>
        <c:crosses val="autoZero"/>
        <c:crossBetween val="between"/>
        <c:min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'3. TANF Caseload Online'!$B$71:$B$80</c:f>
              <c:numCache>
                <c:formatCode>General</c:formatCode>
                <c:ptCount val="10"/>
              </c:numCache>
            </c:numRef>
          </c:cat>
          <c:val>
            <c:numRef>
              <c:f>'3. TANF Caseload Online'!#REF!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2B-4D61-B091-14B1256B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05408"/>
        <c:axId val="104707584"/>
      </c:lineChart>
      <c:catAx>
        <c:axId val="1047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0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05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'3. TANF Caseload Online (2)'!$C$68:$C$77</c:f>
              <c:numCache>
                <c:formatCode>General</c:formatCode>
                <c:ptCount val="10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18-4D56-B99A-C281729DC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2720"/>
        <c:axId val="104697856"/>
      </c:lineChart>
      <c:catAx>
        <c:axId val="350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978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2720"/>
        <c:crosses val="autoZero"/>
        <c:crossBetween val="between"/>
        <c:min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'3. TANF Caseload Online (2)'!$C$68:$C$77</c:f>
              <c:numCache>
                <c:formatCode>General</c:formatCode>
                <c:ptCount val="10"/>
              </c:numCache>
            </c:numRef>
          </c:cat>
          <c:val>
            <c:numRef>
              <c:f>'3. TANF Caseload Online'!#REF!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4-45B3-825C-BF7EF06BA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05408"/>
        <c:axId val="104707584"/>
      </c:lineChart>
      <c:catAx>
        <c:axId val="1047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0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05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'Excel Online'!$C$86:$C$95</c:f>
              <c:numCache>
                <c:formatCode>General</c:formatCode>
                <c:ptCount val="10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2D-42C1-8AEE-D7CBB1160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2720"/>
        <c:axId val="104697856"/>
      </c:lineChart>
      <c:catAx>
        <c:axId val="350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978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2720"/>
        <c:crosses val="autoZero"/>
        <c:crossBetween val="between"/>
        <c:min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'Excel Online'!$C$86:$C$95</c:f>
              <c:numCache>
                <c:formatCode>General</c:formatCode>
                <c:ptCount val="10"/>
              </c:numCache>
            </c:numRef>
          </c:cat>
          <c:val>
            <c:numRef>
              <c:f>'3. TANF Caseload Online'!#REF!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0-4085-9B66-9DFF40AF8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05408"/>
        <c:axId val="104707584"/>
      </c:lineChart>
      <c:catAx>
        <c:axId val="1047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0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05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r>
              <a:rPr lang="en-US"/>
              <a:t>Average Monthly Number of TANF Cases and</a:t>
            </a:r>
          </a:p>
          <a:p>
            <a:pPr>
              <a:defRPr/>
            </a:pPr>
            <a:r>
              <a:rPr lang="en-US"/>
              <a:t>Total TANF Payments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379390308553437E-2"/>
          <c:y val="0.16664540719746609"/>
          <c:w val="0.81490488410138329"/>
          <c:h val="0.73352158156472025"/>
        </c:manualLayout>
      </c:layout>
      <c:lineChart>
        <c:grouping val="standard"/>
        <c:varyColors val="0"/>
        <c:ser>
          <c:idx val="0"/>
          <c:order val="0"/>
          <c:tx>
            <c:strRef>
              <c:f>'Excel Online'!$E$19</c:f>
              <c:strCache>
                <c:ptCount val="1"/>
                <c:pt idx="0">
                  <c:v>Average Monthly Paid Cases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'Excel Online'!$B$20:$B$55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'Excel Online'!$E$20:$E$55</c:f>
              <c:numCache>
                <c:formatCode>#,##0</c:formatCode>
                <c:ptCount val="36"/>
                <c:pt idx="0">
                  <c:v>58460</c:v>
                </c:pt>
                <c:pt idx="1">
                  <c:v>58599</c:v>
                </c:pt>
                <c:pt idx="2">
                  <c:v>57352</c:v>
                </c:pt>
                <c:pt idx="3">
                  <c:v>54971</c:v>
                </c:pt>
                <c:pt idx="4">
                  <c:v>53940</c:v>
                </c:pt>
                <c:pt idx="5">
                  <c:v>55499</c:v>
                </c:pt>
                <c:pt idx="6">
                  <c:v>59488</c:v>
                </c:pt>
                <c:pt idx="7">
                  <c:v>68430</c:v>
                </c:pt>
                <c:pt idx="8">
                  <c:v>72313</c:v>
                </c:pt>
                <c:pt idx="9">
                  <c:v>73978</c:v>
                </c:pt>
                <c:pt idx="10">
                  <c:v>73033</c:v>
                </c:pt>
                <c:pt idx="11">
                  <c:v>66177</c:v>
                </c:pt>
                <c:pt idx="12">
                  <c:v>56256</c:v>
                </c:pt>
                <c:pt idx="13">
                  <c:v>44091</c:v>
                </c:pt>
                <c:pt idx="14">
                  <c:v>37798</c:v>
                </c:pt>
                <c:pt idx="15">
                  <c:v>32871</c:v>
                </c:pt>
                <c:pt idx="16">
                  <c:v>29043</c:v>
                </c:pt>
                <c:pt idx="17">
                  <c:v>29271</c:v>
                </c:pt>
                <c:pt idx="18">
                  <c:v>30377</c:v>
                </c:pt>
                <c:pt idx="19">
                  <c:v>33149</c:v>
                </c:pt>
                <c:pt idx="20">
                  <c:v>34956</c:v>
                </c:pt>
                <c:pt idx="21">
                  <c:v>34549</c:v>
                </c:pt>
                <c:pt idx="22">
                  <c:v>32029</c:v>
                </c:pt>
                <c:pt idx="23">
                  <c:v>31050.583333333332</c:v>
                </c:pt>
                <c:pt idx="24">
                  <c:v>32591.833333333332</c:v>
                </c:pt>
                <c:pt idx="25">
                  <c:v>36358</c:v>
                </c:pt>
                <c:pt idx="26">
                  <c:v>36340</c:v>
                </c:pt>
                <c:pt idx="27">
                  <c:v>33754</c:v>
                </c:pt>
                <c:pt idx="28">
                  <c:v>31631</c:v>
                </c:pt>
                <c:pt idx="29">
                  <c:v>28394</c:v>
                </c:pt>
                <c:pt idx="30">
                  <c:v>25711</c:v>
                </c:pt>
                <c:pt idx="31">
                  <c:v>23504</c:v>
                </c:pt>
                <c:pt idx="33">
                  <c:v>18070</c:v>
                </c:pt>
                <c:pt idx="34">
                  <c:v>16594.166666666668</c:v>
                </c:pt>
                <c:pt idx="35">
                  <c:v>15686.666666666666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C-4F22-A204-12C45665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11343"/>
        <c:axId val="234815919"/>
      </c:lineChart>
      <c:lineChart>
        <c:grouping val="standard"/>
        <c:varyColors val="0"/>
        <c:ser>
          <c:idx val="5"/>
          <c:order val="1"/>
          <c:tx>
            <c:strRef>
              <c:f>'Excel Online'!$F$19</c:f>
              <c:strCache>
                <c:ptCount val="1"/>
                <c:pt idx="0">
                  <c:v>Total Payments ($ Millions)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'Excel Online'!$B$20:$B$55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'Excel Online'!$F$20:$F$55</c:f>
              <c:numCache>
                <c:formatCode>"$"#,##0.0</c:formatCode>
                <c:ptCount val="36"/>
                <c:pt idx="0">
                  <c:v>165.98598200000001</c:v>
                </c:pt>
                <c:pt idx="1">
                  <c:v>178.17394200000001</c:v>
                </c:pt>
                <c:pt idx="2">
                  <c:v>174.197532</c:v>
                </c:pt>
                <c:pt idx="3">
                  <c:v>167.02559199999999</c:v>
                </c:pt>
                <c:pt idx="4">
                  <c:v>166.10544100000001</c:v>
                </c:pt>
                <c:pt idx="5">
                  <c:v>172.70869200000001</c:v>
                </c:pt>
                <c:pt idx="6">
                  <c:v>189.071853</c:v>
                </c:pt>
                <c:pt idx="7">
                  <c:v>216.39500799999999</c:v>
                </c:pt>
                <c:pt idx="8">
                  <c:v>227.23061799999999</c:v>
                </c:pt>
                <c:pt idx="9">
                  <c:v>231.169186</c:v>
                </c:pt>
                <c:pt idx="10">
                  <c:v>225.85129800000001</c:v>
                </c:pt>
                <c:pt idx="11">
                  <c:v>201.27584400000001</c:v>
                </c:pt>
                <c:pt idx="12">
                  <c:v>164.23629</c:v>
                </c:pt>
                <c:pt idx="13">
                  <c:v>131.11700999999999</c:v>
                </c:pt>
                <c:pt idx="14">
                  <c:v>112.28717399999999</c:v>
                </c:pt>
                <c:pt idx="15">
                  <c:v>95.393134000000003</c:v>
                </c:pt>
                <c:pt idx="16">
                  <c:v>91.243764999999996</c:v>
                </c:pt>
                <c:pt idx="17">
                  <c:v>92.332442999999998</c:v>
                </c:pt>
                <c:pt idx="18">
                  <c:v>96.842425000000006</c:v>
                </c:pt>
                <c:pt idx="19">
                  <c:v>110.706827</c:v>
                </c:pt>
                <c:pt idx="20">
                  <c:v>119.270865</c:v>
                </c:pt>
                <c:pt idx="21">
                  <c:v>116.79384309999999</c:v>
                </c:pt>
                <c:pt idx="22">
                  <c:v>106.46380000000001</c:v>
                </c:pt>
                <c:pt idx="23">
                  <c:v>99.480823889999982</c:v>
                </c:pt>
                <c:pt idx="24">
                  <c:v>105.65461462799999</c:v>
                </c:pt>
                <c:pt idx="25">
                  <c:v>118.37138788999999</c:v>
                </c:pt>
                <c:pt idx="26">
                  <c:v>116.91581595000001</c:v>
                </c:pt>
                <c:pt idx="27">
                  <c:v>104.23225868999999</c:v>
                </c:pt>
                <c:pt idx="28">
                  <c:v>97.114270200000007</c:v>
                </c:pt>
                <c:pt idx="29">
                  <c:v>86.8488945</c:v>
                </c:pt>
                <c:pt idx="30">
                  <c:v>79.528343819999989</c:v>
                </c:pt>
                <c:pt idx="31">
                  <c:v>73.257974860000004</c:v>
                </c:pt>
                <c:pt idx="33">
                  <c:v>65.605282000000003</c:v>
                </c:pt>
                <c:pt idx="34">
                  <c:v>59.989208820000002</c:v>
                </c:pt>
                <c:pt idx="35">
                  <c:v>59.540370359999997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C-4F22-A204-12C45665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642463"/>
        <c:axId val="230373887"/>
      </c:lineChart>
      <c:catAx>
        <c:axId val="234811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234815919"/>
        <c:crosses val="autoZero"/>
        <c:auto val="1"/>
        <c:lblAlgn val="ctr"/>
        <c:lblOffset val="100"/>
        <c:tickLblSkip val="3"/>
        <c:noMultiLvlLbl val="0"/>
      </c:catAx>
      <c:valAx>
        <c:axId val="234815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ranklin Gothic Medium" panose="020B0603020102020204" pitchFamily="34" charset="0"/>
                    <a:ea typeface="+mn-ea"/>
                    <a:cs typeface="+mn-cs"/>
                  </a:defRPr>
                </a:pPr>
                <a:r>
                  <a:rPr lang="en-US" baseline="0"/>
                  <a:t>Average  Mothly Number of Cases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Franklin Gothic Medium" panose="020B06030201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234811343"/>
        <c:crosses val="autoZero"/>
        <c:crossBetween val="midCat"/>
      </c:valAx>
      <c:valAx>
        <c:axId val="230373887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ranklin Gothic Medium" panose="020B06030201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Payments ($Millions)</a:t>
                </a:r>
              </a:p>
            </c:rich>
          </c:tx>
          <c:layout>
            <c:manualLayout>
              <c:xMode val="edge"/>
              <c:yMode val="edge"/>
              <c:x val="0.96426322174412227"/>
              <c:y val="0.31258965655745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Franklin Gothic Medium" panose="020B06030201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255642463"/>
        <c:crosses val="max"/>
        <c:crossBetween val="between"/>
        <c:majorUnit val="30"/>
      </c:valAx>
      <c:catAx>
        <c:axId val="25564246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30373887"/>
        <c:crosses val="max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Franklin Gothic Medium" panose="020B06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82</xdr:row>
      <xdr:rowOff>219075</xdr:rowOff>
    </xdr:from>
    <xdr:to>
      <xdr:col>11</xdr:col>
      <xdr:colOff>0</xdr:colOff>
      <xdr:row>94</xdr:row>
      <xdr:rowOff>152400</xdr:rowOff>
    </xdr:to>
    <xdr:graphicFrame macro="">
      <xdr:nvGraphicFramePr>
        <xdr:cNvPr id="4231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96</xdr:row>
      <xdr:rowOff>0</xdr:rowOff>
    </xdr:from>
    <xdr:to>
      <xdr:col>11</xdr:col>
      <xdr:colOff>0</xdr:colOff>
      <xdr:row>106</xdr:row>
      <xdr:rowOff>66675</xdr:rowOff>
    </xdr:to>
    <xdr:graphicFrame macro="">
      <xdr:nvGraphicFramePr>
        <xdr:cNvPr id="4231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0.50759</cdr:x>
      <cdr:y>0.36937</cdr:y>
    </cdr:from>
    <cdr:to>
      <cdr:x>0.64</cdr:x>
      <cdr:y>0.65766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05200" y="1171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0.35586</cdr:x>
      <cdr:y>0.17718</cdr:y>
    </cdr:from>
    <cdr:to>
      <cdr:x>0.51862</cdr:x>
      <cdr:y>0.26426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57450" y="561975"/>
          <a:ext cx="11239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Franklin Gothic Medium" panose="020B0603020102020204" pitchFamily="34" charset="0"/>
            </a:rPr>
            <a:t>Total Payments</a:t>
          </a:r>
        </a:p>
      </cdr:txBody>
    </cdr:sp>
  </cdr:relSizeAnchor>
  <cdr:relSizeAnchor xmlns:cdr="http://schemas.openxmlformats.org/drawingml/2006/chartDrawing">
    <cdr:from>
      <cdr:x>0.23724</cdr:x>
      <cdr:y>0.71171</cdr:y>
    </cdr:from>
    <cdr:to>
      <cdr:x>0.49517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38299" y="2257426"/>
          <a:ext cx="17811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0.16276</cdr:x>
      <cdr:y>0.44444</cdr:y>
    </cdr:from>
    <cdr:to>
      <cdr:x>0.41379</cdr:x>
      <cdr:y>0.52553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123950" y="1409700"/>
          <a:ext cx="17335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Franklin Gothic Medium" panose="020B0603020102020204" pitchFamily="34" charset="0"/>
            </a:rPr>
            <a:t>Average Monthly Paid Cases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0.4132</cdr:x>
      <cdr:y>0.05294</cdr:y>
    </cdr:from>
    <cdr:to>
      <cdr:x>0.65575</cdr:x>
      <cdr:y>0.11732</cdr:y>
    </cdr:to>
    <cdr:sp macro="" textlink="">
      <cdr:nvSpPr>
        <cdr:cNvPr id="2048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230" y="145364"/>
          <a:ext cx="177891" cy="172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5" b="1" i="0" u="none" strike="noStrike" baseline="0">
              <a:solidFill>
                <a:srgbClr val="000000"/>
              </a:solidFill>
              <a:latin typeface="Arial"/>
              <a:cs typeface="Arial"/>
            </a:rPr>
            <a:t>Average Monthly Number of TANF-UP Cases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0.43017</cdr:x>
      <cdr:y>0.13604</cdr:y>
    </cdr:from>
    <cdr:to>
      <cdr:x>0.62312</cdr:x>
      <cdr:y>0.2512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674" y="324534"/>
          <a:ext cx="141515" cy="272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5" b="1" i="0" u="none" strike="noStrike" baseline="0">
              <a:solidFill>
                <a:srgbClr val="000000"/>
              </a:solidFill>
              <a:latin typeface="Arial"/>
              <a:cs typeface="Arial"/>
            </a:rPr>
            <a:t>Total TANF-UP Payments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79</xdr:row>
      <xdr:rowOff>219075</xdr:rowOff>
    </xdr:from>
    <xdr:to>
      <xdr:col>8</xdr:col>
      <xdr:colOff>0</xdr:colOff>
      <xdr:row>91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103</xdr:row>
      <xdr:rowOff>66675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0.4132</cdr:x>
      <cdr:y>0.05294</cdr:y>
    </cdr:from>
    <cdr:to>
      <cdr:x>0.65575</cdr:x>
      <cdr:y>0.11732</cdr:y>
    </cdr:to>
    <cdr:sp macro="" textlink="">
      <cdr:nvSpPr>
        <cdr:cNvPr id="2048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230" y="145364"/>
          <a:ext cx="177891" cy="172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5" b="1" i="0" u="none" strike="noStrike" baseline="0">
              <a:solidFill>
                <a:srgbClr val="000000"/>
              </a:solidFill>
              <a:latin typeface="Arial"/>
              <a:cs typeface="Arial"/>
            </a:rPr>
            <a:t>Average Monthly Number of TANF-UP Cases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0.43017</cdr:x>
      <cdr:y>0.13604</cdr:y>
    </cdr:from>
    <cdr:to>
      <cdr:x>0.62312</cdr:x>
      <cdr:y>0.2512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674" y="324534"/>
          <a:ext cx="141515" cy="272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5" b="1" i="0" u="none" strike="noStrike" baseline="0">
              <a:solidFill>
                <a:srgbClr val="000000"/>
              </a:solidFill>
              <a:latin typeface="Arial"/>
              <a:cs typeface="Arial"/>
            </a:rPr>
            <a:t>Total TANF-UP Payments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97</xdr:row>
      <xdr:rowOff>219075</xdr:rowOff>
    </xdr:from>
    <xdr:to>
      <xdr:col>8</xdr:col>
      <xdr:colOff>0</xdr:colOff>
      <xdr:row>109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111</xdr:row>
      <xdr:rowOff>0</xdr:rowOff>
    </xdr:from>
    <xdr:to>
      <xdr:col>8</xdr:col>
      <xdr:colOff>0</xdr:colOff>
      <xdr:row>121</xdr:row>
      <xdr:rowOff>66675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</xdr:row>
      <xdr:rowOff>133350</xdr:rowOff>
    </xdr:from>
    <xdr:to>
      <xdr:col>8</xdr:col>
      <xdr:colOff>600075</xdr:colOff>
      <xdr:row>16</xdr:row>
      <xdr:rowOff>104776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0.4132</cdr:x>
      <cdr:y>0.05294</cdr:y>
    </cdr:from>
    <cdr:to>
      <cdr:x>0.65575</cdr:x>
      <cdr:y>0.11732</cdr:y>
    </cdr:to>
    <cdr:sp macro="" textlink="">
      <cdr:nvSpPr>
        <cdr:cNvPr id="2048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230" y="145364"/>
          <a:ext cx="177891" cy="172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5" b="1" i="0" u="none" strike="noStrike" baseline="0">
              <a:solidFill>
                <a:srgbClr val="000000"/>
              </a:solidFill>
              <a:latin typeface="Arial"/>
              <a:cs typeface="Arial"/>
            </a:rPr>
            <a:t>Average Monthly Number of TANF-UP Cases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0.43017</cdr:x>
      <cdr:y>0.13604</cdr:y>
    </cdr:from>
    <cdr:to>
      <cdr:x>0.62312</cdr:x>
      <cdr:y>0.2512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674" y="324534"/>
          <a:ext cx="141515" cy="272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5" b="1" i="0" u="none" strike="noStrike" baseline="0">
              <a:solidFill>
                <a:srgbClr val="000000"/>
              </a:solidFill>
              <a:latin typeface="Arial"/>
              <a:cs typeface="Arial"/>
            </a:rPr>
            <a:t>Total TANF-UP Payments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Normal="100" workbookViewId="0">
      <pane ySplit="1" topLeftCell="A2" activePane="bottomLeft" state="frozen"/>
      <selection activeCell="A37" sqref="A2:XFD37"/>
      <selection pane="bottomLeft" activeCell="A37" sqref="A2:XFD37"/>
    </sheetView>
  </sheetViews>
  <sheetFormatPr defaultRowHeight="18" x14ac:dyDescent="0.25"/>
  <cols>
    <col min="1" max="1" width="11.42578125" style="20" customWidth="1"/>
    <col min="2" max="2" width="23.5703125" style="1" bestFit="1" customWidth="1"/>
    <col min="3" max="3" width="21.85546875" style="1" bestFit="1" customWidth="1"/>
    <col min="4" max="4" width="27.42578125" style="1" customWidth="1"/>
    <col min="5" max="5" width="22.140625" style="1" bestFit="1" customWidth="1"/>
    <col min="6" max="6" width="25.42578125" style="1" bestFit="1" customWidth="1"/>
    <col min="7" max="7" width="17.7109375" style="1" bestFit="1" customWidth="1"/>
    <col min="8" max="16384" width="9.140625" style="1"/>
  </cols>
  <sheetData>
    <row r="1" spans="1:7" ht="15" customHeight="1" x14ac:dyDescent="0.3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22" t="s">
        <v>6</v>
      </c>
      <c r="G1" s="3" t="s">
        <v>0</v>
      </c>
    </row>
    <row r="2" spans="1:7" ht="12.95" customHeight="1" x14ac:dyDescent="0.25">
      <c r="A2" s="23">
        <v>1985</v>
      </c>
      <c r="B2" s="27">
        <v>102823</v>
      </c>
      <c r="C2" s="26">
        <v>51096</v>
      </c>
      <c r="D2" s="26">
        <v>58460</v>
      </c>
      <c r="E2" s="25">
        <v>166</v>
      </c>
      <c r="F2" s="24">
        <v>236.6</v>
      </c>
      <c r="G2" s="5">
        <v>165985982</v>
      </c>
    </row>
    <row r="3" spans="1:7" ht="12.95" customHeight="1" x14ac:dyDescent="0.25">
      <c r="A3" s="23">
        <v>1986</v>
      </c>
      <c r="B3" s="27">
        <v>102669</v>
      </c>
      <c r="C3" s="26">
        <v>50776</v>
      </c>
      <c r="D3" s="26">
        <v>58599</v>
      </c>
      <c r="E3" s="25">
        <v>178.2</v>
      </c>
      <c r="F3" s="24">
        <v>253.4</v>
      </c>
      <c r="G3" s="5">
        <v>178173942</v>
      </c>
    </row>
    <row r="4" spans="1:7" ht="12.95" customHeight="1" x14ac:dyDescent="0.25">
      <c r="A4" s="23">
        <v>1987</v>
      </c>
      <c r="B4" s="27">
        <v>101598</v>
      </c>
      <c r="C4" s="26">
        <v>49426</v>
      </c>
      <c r="D4" s="26">
        <v>57352</v>
      </c>
      <c r="E4" s="25">
        <v>174.2</v>
      </c>
      <c r="F4" s="24">
        <v>253.1</v>
      </c>
      <c r="G4" s="5">
        <v>174197532</v>
      </c>
    </row>
    <row r="5" spans="1:7" ht="12.95" customHeight="1" x14ac:dyDescent="0.25">
      <c r="A5" s="23">
        <v>1988</v>
      </c>
      <c r="B5" s="27">
        <v>97888</v>
      </c>
      <c r="C5" s="26">
        <v>47117</v>
      </c>
      <c r="D5" s="26">
        <v>54971</v>
      </c>
      <c r="E5" s="25">
        <v>167</v>
      </c>
      <c r="F5" s="24">
        <v>253.2</v>
      </c>
      <c r="G5" s="5">
        <v>167025592</v>
      </c>
    </row>
    <row r="6" spans="1:7" ht="12.95" customHeight="1" x14ac:dyDescent="0.25">
      <c r="A6" s="23">
        <v>1989</v>
      </c>
      <c r="B6" s="27">
        <v>99327</v>
      </c>
      <c r="C6" s="26">
        <v>45910</v>
      </c>
      <c r="D6" s="26">
        <v>53940</v>
      </c>
      <c r="E6" s="25">
        <v>166.1</v>
      </c>
      <c r="F6" s="24">
        <v>256.60000000000002</v>
      </c>
      <c r="G6" s="5">
        <v>166105441</v>
      </c>
    </row>
    <row r="7" spans="1:7" ht="12.95" customHeight="1" x14ac:dyDescent="0.25">
      <c r="A7" s="23">
        <v>1990</v>
      </c>
      <c r="B7" s="27">
        <v>103069</v>
      </c>
      <c r="C7" s="26">
        <v>46601</v>
      </c>
      <c r="D7" s="26">
        <v>55499</v>
      </c>
      <c r="E7" s="25">
        <v>172.7</v>
      </c>
      <c r="F7" s="24">
        <v>259.3</v>
      </c>
      <c r="G7" s="5">
        <v>172708692</v>
      </c>
    </row>
    <row r="8" spans="1:7" ht="12.95" customHeight="1" x14ac:dyDescent="0.25">
      <c r="A8" s="23">
        <v>1991</v>
      </c>
      <c r="B8" s="27">
        <v>109467</v>
      </c>
      <c r="C8" s="26">
        <v>49506</v>
      </c>
      <c r="D8" s="26">
        <v>59488</v>
      </c>
      <c r="E8" s="25">
        <v>189.1</v>
      </c>
      <c r="F8" s="24">
        <v>264.89999999999998</v>
      </c>
      <c r="G8" s="5">
        <v>189071853</v>
      </c>
    </row>
    <row r="9" spans="1:7" ht="12.95" customHeight="1" x14ac:dyDescent="0.25">
      <c r="A9" s="23">
        <v>1992</v>
      </c>
      <c r="B9" s="27">
        <v>124904</v>
      </c>
      <c r="C9" s="26">
        <v>56903</v>
      </c>
      <c r="D9" s="26">
        <v>68430</v>
      </c>
      <c r="E9" s="25">
        <v>216.4</v>
      </c>
      <c r="F9" s="24">
        <v>263.5</v>
      </c>
      <c r="G9" s="5">
        <v>216395008</v>
      </c>
    </row>
    <row r="10" spans="1:7" ht="12.95" customHeight="1" x14ac:dyDescent="0.25">
      <c r="A10" s="23">
        <v>1993</v>
      </c>
      <c r="B10" s="27">
        <v>130985</v>
      </c>
      <c r="C10" s="26">
        <v>59165</v>
      </c>
      <c r="D10" s="26">
        <v>72313</v>
      </c>
      <c r="E10" s="25">
        <v>227.2</v>
      </c>
      <c r="F10" s="24">
        <v>261.89999999999998</v>
      </c>
      <c r="G10" s="5">
        <v>227230618</v>
      </c>
    </row>
    <row r="11" spans="1:7" ht="12.95" customHeight="1" x14ac:dyDescent="0.25">
      <c r="A11" s="23">
        <v>1994</v>
      </c>
      <c r="B11" s="27">
        <v>132660</v>
      </c>
      <c r="C11" s="26">
        <v>59535</v>
      </c>
      <c r="D11" s="26">
        <v>73978</v>
      </c>
      <c r="E11" s="25">
        <v>231.2</v>
      </c>
      <c r="F11" s="24">
        <v>260.39999999999998</v>
      </c>
      <c r="G11" s="5">
        <v>231169186</v>
      </c>
    </row>
    <row r="12" spans="1:7" ht="12.95" customHeight="1" x14ac:dyDescent="0.25">
      <c r="A12" s="23">
        <v>1995</v>
      </c>
      <c r="B12" s="27">
        <v>129548</v>
      </c>
      <c r="C12" s="26">
        <v>56968</v>
      </c>
      <c r="D12" s="26">
        <v>73033</v>
      </c>
      <c r="E12" s="25">
        <v>225.9</v>
      </c>
      <c r="F12" s="24">
        <v>257.7</v>
      </c>
      <c r="G12" s="5">
        <v>225851298</v>
      </c>
    </row>
    <row r="13" spans="1:7" ht="12.95" customHeight="1" x14ac:dyDescent="0.25">
      <c r="A13" s="23">
        <v>1996</v>
      </c>
      <c r="B13" s="27">
        <v>116311</v>
      </c>
      <c r="C13" s="26">
        <v>48903</v>
      </c>
      <c r="D13" s="26">
        <v>66177</v>
      </c>
      <c r="E13" s="25">
        <v>201.3</v>
      </c>
      <c r="F13" s="24">
        <v>253.5</v>
      </c>
      <c r="G13" s="5">
        <v>201275844</v>
      </c>
    </row>
    <row r="14" spans="1:7" ht="12.95" customHeight="1" x14ac:dyDescent="0.25">
      <c r="A14" s="23">
        <v>1997</v>
      </c>
      <c r="B14" s="27">
        <v>97575</v>
      </c>
      <c r="C14" s="26">
        <v>38795</v>
      </c>
      <c r="D14" s="26">
        <v>56256</v>
      </c>
      <c r="E14" s="25">
        <v>164.2</v>
      </c>
      <c r="F14" s="24">
        <v>243.3</v>
      </c>
      <c r="G14" s="5">
        <v>164236290</v>
      </c>
    </row>
    <row r="15" spans="1:7" ht="12.95" customHeight="1" x14ac:dyDescent="0.25">
      <c r="A15" s="23">
        <v>1998</v>
      </c>
      <c r="B15" s="27">
        <v>75656</v>
      </c>
      <c r="C15" s="26">
        <v>29426</v>
      </c>
      <c r="D15" s="26">
        <v>44091</v>
      </c>
      <c r="E15" s="25">
        <v>131.1</v>
      </c>
      <c r="F15" s="24">
        <v>247.8</v>
      </c>
      <c r="G15" s="5">
        <v>131117010</v>
      </c>
    </row>
    <row r="16" spans="1:7" ht="12.95" customHeight="1" x14ac:dyDescent="0.25">
      <c r="A16" s="23">
        <v>1999</v>
      </c>
      <c r="B16" s="27">
        <v>64273</v>
      </c>
      <c r="C16" s="26">
        <v>24865</v>
      </c>
      <c r="D16" s="26">
        <v>37798</v>
      </c>
      <c r="E16" s="25">
        <v>112.3</v>
      </c>
      <c r="F16" s="24">
        <v>247.6</v>
      </c>
      <c r="G16" s="5">
        <v>112287174</v>
      </c>
    </row>
    <row r="17" spans="1:7" ht="12.95" customHeight="1" x14ac:dyDescent="0.25">
      <c r="A17" s="23">
        <v>2000</v>
      </c>
      <c r="B17" s="27">
        <v>55470</v>
      </c>
      <c r="C17" s="26">
        <v>20264</v>
      </c>
      <c r="D17" s="26">
        <v>32871</v>
      </c>
      <c r="E17" s="25">
        <v>95.4</v>
      </c>
      <c r="F17" s="24">
        <v>241.8</v>
      </c>
      <c r="G17" s="5">
        <v>95393134</v>
      </c>
    </row>
    <row r="18" spans="1:7" ht="12.95" customHeight="1" x14ac:dyDescent="0.25">
      <c r="A18" s="23">
        <v>2001</v>
      </c>
      <c r="B18" s="27">
        <v>47885</v>
      </c>
      <c r="C18" s="26">
        <v>16785</v>
      </c>
      <c r="D18" s="26">
        <v>29043</v>
      </c>
      <c r="E18" s="25">
        <v>91.2</v>
      </c>
      <c r="F18" s="24">
        <v>261.8</v>
      </c>
      <c r="G18" s="4">
        <v>91243765</v>
      </c>
    </row>
    <row r="19" spans="1:7" ht="12.95" customHeight="1" x14ac:dyDescent="0.25">
      <c r="A19" s="23">
        <v>2002</v>
      </c>
      <c r="B19" s="27">
        <v>47907</v>
      </c>
      <c r="C19" s="26">
        <v>17342</v>
      </c>
      <c r="D19" s="26">
        <v>29271</v>
      </c>
      <c r="E19" s="25">
        <v>92.3</v>
      </c>
      <c r="F19" s="24">
        <v>262.89999999999998</v>
      </c>
      <c r="G19" s="4">
        <v>92332443</v>
      </c>
    </row>
    <row r="20" spans="1:7" ht="12.95" customHeight="1" x14ac:dyDescent="0.25">
      <c r="A20" s="23">
        <v>2003</v>
      </c>
      <c r="B20" s="27">
        <v>49844</v>
      </c>
      <c r="C20" s="26">
        <v>18629</v>
      </c>
      <c r="D20" s="26">
        <v>30377</v>
      </c>
      <c r="E20" s="25">
        <v>96.8</v>
      </c>
      <c r="F20" s="24">
        <v>265.7</v>
      </c>
      <c r="G20" s="4">
        <v>96842425</v>
      </c>
    </row>
    <row r="21" spans="1:7" ht="12.95" customHeight="1" x14ac:dyDescent="0.25">
      <c r="A21" s="23">
        <v>2004</v>
      </c>
      <c r="B21" s="27">
        <v>51713</v>
      </c>
      <c r="C21" s="26">
        <v>20886</v>
      </c>
      <c r="D21" s="26">
        <v>33149</v>
      </c>
      <c r="E21" s="25">
        <v>110.7</v>
      </c>
      <c r="F21" s="24">
        <v>278.3</v>
      </c>
      <c r="G21" s="4">
        <v>110706827</v>
      </c>
    </row>
    <row r="22" spans="1:7" ht="12.95" customHeight="1" x14ac:dyDescent="0.25">
      <c r="A22" s="23">
        <v>2005</v>
      </c>
      <c r="B22" s="27">
        <v>54970</v>
      </c>
      <c r="C22" s="26">
        <v>22501</v>
      </c>
      <c r="D22" s="26">
        <v>34956</v>
      </c>
      <c r="E22" s="25">
        <v>119.3</v>
      </c>
      <c r="F22" s="24">
        <v>284.3</v>
      </c>
      <c r="G22" s="4">
        <v>119270865</v>
      </c>
    </row>
    <row r="23" spans="1:7" ht="12.95" customHeight="1" x14ac:dyDescent="0.25">
      <c r="A23" s="23">
        <v>2006</v>
      </c>
      <c r="B23" s="27">
        <v>54017</v>
      </c>
      <c r="C23" s="26">
        <v>21517</v>
      </c>
      <c r="D23" s="26">
        <v>34549</v>
      </c>
      <c r="E23" s="25">
        <v>116.8</v>
      </c>
      <c r="F23" s="24">
        <v>281.7</v>
      </c>
      <c r="G23" s="4">
        <v>116793843.09999999</v>
      </c>
    </row>
    <row r="24" spans="1:7" ht="12.95" customHeight="1" x14ac:dyDescent="0.25">
      <c r="A24" s="23">
        <v>2007</v>
      </c>
      <c r="B24" s="27">
        <v>48702</v>
      </c>
      <c r="C24" s="26">
        <v>18764</v>
      </c>
      <c r="D24" s="26">
        <v>32029</v>
      </c>
      <c r="E24" s="25">
        <v>106.5</v>
      </c>
      <c r="F24" s="24">
        <v>277</v>
      </c>
      <c r="G24" s="4">
        <v>106463800</v>
      </c>
    </row>
    <row r="25" spans="1:7" ht="12.95" customHeight="1" x14ac:dyDescent="0.25">
      <c r="A25" s="23">
        <v>2008</v>
      </c>
      <c r="B25" s="27">
        <v>44941.916666666664</v>
      </c>
      <c r="C25" s="26">
        <v>16790.833333333332</v>
      </c>
      <c r="D25" s="26">
        <v>31050.583333333332</v>
      </c>
      <c r="E25" s="25">
        <v>99.5</v>
      </c>
      <c r="F25" s="24">
        <v>267</v>
      </c>
      <c r="G25" s="4">
        <v>99480823.889999986</v>
      </c>
    </row>
    <row r="26" spans="1:7" ht="12.95" customHeight="1" x14ac:dyDescent="0.25">
      <c r="A26" s="23">
        <v>2009</v>
      </c>
      <c r="B26" s="27">
        <v>48341.333333333336</v>
      </c>
      <c r="C26" s="26">
        <v>18703.833333333332</v>
      </c>
      <c r="D26" s="26">
        <v>32591.833333333332</v>
      </c>
      <c r="E26" s="25">
        <v>105.7</v>
      </c>
      <c r="F26" s="24">
        <v>270.10000000000002</v>
      </c>
      <c r="G26" s="4">
        <v>105654614.62799999</v>
      </c>
    </row>
    <row r="27" spans="1:7" ht="12.95" customHeight="1" x14ac:dyDescent="0.25">
      <c r="A27" s="23">
        <v>2010</v>
      </c>
      <c r="B27" s="27">
        <v>54619</v>
      </c>
      <c r="C27" s="26">
        <v>22139</v>
      </c>
      <c r="D27" s="26">
        <v>36358</v>
      </c>
      <c r="E27" s="25">
        <v>118.4</v>
      </c>
      <c r="F27" s="24">
        <v>271.3</v>
      </c>
      <c r="G27" s="4">
        <v>118371387.89</v>
      </c>
    </row>
    <row r="28" spans="1:7" ht="12.95" customHeight="1" x14ac:dyDescent="0.25">
      <c r="A28" s="23">
        <v>2011</v>
      </c>
      <c r="B28" s="27">
        <v>53679</v>
      </c>
      <c r="C28" s="26">
        <v>21791</v>
      </c>
      <c r="D28" s="26">
        <v>36340</v>
      </c>
      <c r="E28" s="25">
        <v>116.9</v>
      </c>
      <c r="F28" s="24">
        <v>268.10000000000002</v>
      </c>
      <c r="G28" s="4">
        <v>116915815.95</v>
      </c>
    </row>
    <row r="29" spans="1:7" ht="12.95" customHeight="1" x14ac:dyDescent="0.25">
      <c r="A29" s="23">
        <v>2012</v>
      </c>
      <c r="B29" s="27">
        <v>50509</v>
      </c>
      <c r="C29" s="26">
        <v>19981</v>
      </c>
      <c r="D29" s="26">
        <v>33754</v>
      </c>
      <c r="E29" s="25">
        <v>104.2</v>
      </c>
      <c r="F29" s="24">
        <v>257.3</v>
      </c>
      <c r="G29" s="4">
        <v>104232258.69</v>
      </c>
    </row>
    <row r="30" spans="1:7" ht="12.95" customHeight="1" x14ac:dyDescent="0.25">
      <c r="A30" s="23">
        <v>2013</v>
      </c>
      <c r="B30" s="27">
        <v>47245</v>
      </c>
      <c r="C30" s="26">
        <v>18276</v>
      </c>
      <c r="D30" s="26">
        <v>31631</v>
      </c>
      <c r="E30" s="25">
        <v>97.1</v>
      </c>
      <c r="F30" s="24">
        <v>255.9</v>
      </c>
      <c r="G30" s="4">
        <v>97114270.200000003</v>
      </c>
    </row>
    <row r="31" spans="1:7" ht="12.95" customHeight="1" x14ac:dyDescent="0.25">
      <c r="A31" s="23">
        <v>2014</v>
      </c>
      <c r="B31" s="27">
        <v>42647</v>
      </c>
      <c r="C31" s="26">
        <v>15848</v>
      </c>
      <c r="D31" s="26">
        <v>28394</v>
      </c>
      <c r="E31" s="25">
        <v>86.8</v>
      </c>
      <c r="F31" s="24">
        <v>254.9</v>
      </c>
      <c r="G31" s="4">
        <v>86848894.5</v>
      </c>
    </row>
    <row r="32" spans="1:7" ht="12.95" customHeight="1" x14ac:dyDescent="0.25">
      <c r="A32" s="23">
        <v>2015</v>
      </c>
      <c r="B32" s="27">
        <v>38818</v>
      </c>
      <c r="C32" s="26">
        <v>13775</v>
      </c>
      <c r="D32" s="26">
        <v>25711</v>
      </c>
      <c r="E32" s="25">
        <v>79.5</v>
      </c>
      <c r="F32" s="24">
        <v>257.8</v>
      </c>
      <c r="G32" s="4">
        <v>79528343.819999993</v>
      </c>
    </row>
    <row r="33" spans="1:7" ht="12.95" customHeight="1" x14ac:dyDescent="0.25">
      <c r="A33" s="23">
        <v>2016</v>
      </c>
      <c r="B33" s="27">
        <v>35449</v>
      </c>
      <c r="C33" s="26">
        <v>11939</v>
      </c>
      <c r="D33" s="26">
        <v>23504</v>
      </c>
      <c r="E33" s="25">
        <v>73.3</v>
      </c>
      <c r="F33" s="24">
        <v>259.7</v>
      </c>
      <c r="G33" s="4">
        <v>73257974.859999999</v>
      </c>
    </row>
    <row r="34" spans="1:7" ht="12.95" customHeight="1" x14ac:dyDescent="0.25">
      <c r="A34" s="23">
        <v>2017</v>
      </c>
      <c r="B34" s="27"/>
      <c r="C34" s="26"/>
      <c r="D34" s="26"/>
      <c r="E34" s="25"/>
      <c r="F34" s="24"/>
      <c r="G34" s="4"/>
    </row>
    <row r="35" spans="1:7" ht="12.95" customHeight="1" x14ac:dyDescent="0.25">
      <c r="A35" s="23">
        <v>2018</v>
      </c>
      <c r="B35" s="27">
        <v>29487</v>
      </c>
      <c r="C35" s="26">
        <v>8621</v>
      </c>
      <c r="D35" s="26">
        <v>18070</v>
      </c>
      <c r="E35" s="25">
        <v>65.599999999999994</v>
      </c>
      <c r="F35" s="24">
        <v>302.60000000000002</v>
      </c>
      <c r="G35" s="4">
        <v>65605282</v>
      </c>
    </row>
    <row r="36" spans="1:7" ht="12.95" customHeight="1" x14ac:dyDescent="0.25">
      <c r="A36" s="23">
        <v>2019</v>
      </c>
      <c r="B36" s="27">
        <f>+'SFY 2019'!E16</f>
        <v>27255.666666666668</v>
      </c>
      <c r="C36" s="26">
        <f>+'SFY 2019'!F16</f>
        <v>7469.583333333333</v>
      </c>
      <c r="D36" s="26">
        <f>+'SFY 2019'!G16</f>
        <v>16594.166666666668</v>
      </c>
      <c r="E36" s="25">
        <v>60</v>
      </c>
      <c r="F36" s="24">
        <v>301.3</v>
      </c>
      <c r="G36" s="4">
        <f>+'SFY 2019'!H16</f>
        <v>59989208.82</v>
      </c>
    </row>
    <row r="37" spans="1:7" ht="12.95" customHeight="1" x14ac:dyDescent="0.25">
      <c r="A37" s="23">
        <v>2020</v>
      </c>
      <c r="B37" s="27">
        <f>+'3. TANF Caseload Online (2)'!C37</f>
        <v>25810.25</v>
      </c>
      <c r="C37" s="26">
        <f>+'3. TANF Caseload Online (2)'!D37</f>
        <v>6890.083333333333</v>
      </c>
      <c r="D37" s="26">
        <f>+'3. TANF Caseload Online (2)'!E37</f>
        <v>15686.666666666666</v>
      </c>
      <c r="E37" s="25">
        <f>+'3. TANF Caseload Online (2)'!F37</f>
        <v>59.540370359999997</v>
      </c>
      <c r="F37" s="24">
        <f>(G37/D37)/12</f>
        <v>316.30031002974926</v>
      </c>
      <c r="G37" s="4">
        <f>+'SFY 2020'!H16</f>
        <v>59540370.359999999</v>
      </c>
    </row>
  </sheetData>
  <printOptions gridLinesSet="0"/>
  <pageMargins left="0.3" right="0.3" top="0.3" bottom="0.05" header="0" footer="0"/>
  <pageSetup orientation="portrait" r:id="rId1"/>
  <headerFooter alignWithMargins="0">
    <oddHeader>&amp;C&amp;"Verdana,Bold"&amp;14TANF Caseload and Payments
(excluding TANF-UP)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zoomScaleNormal="100" workbookViewId="0">
      <pane ySplit="1" topLeftCell="A2" activePane="bottomLeft" state="frozen"/>
      <selection pane="bottomLeft" activeCell="E2" sqref="E2"/>
    </sheetView>
  </sheetViews>
  <sheetFormatPr defaultRowHeight="18" x14ac:dyDescent="0.25"/>
  <cols>
    <col min="1" max="1" width="11.42578125" style="20" customWidth="1"/>
    <col min="2" max="2" width="23.5703125" style="1" bestFit="1" customWidth="1"/>
    <col min="3" max="3" width="21.85546875" style="1" bestFit="1" customWidth="1"/>
    <col min="4" max="4" width="27.42578125" style="1" customWidth="1"/>
    <col min="5" max="5" width="22.140625" style="1" bestFit="1" customWidth="1"/>
    <col min="6" max="6" width="25.42578125" style="1" bestFit="1" customWidth="1"/>
    <col min="7" max="7" width="27.140625" style="1" bestFit="1" customWidth="1"/>
    <col min="8" max="8" width="25.28515625" style="1" bestFit="1" customWidth="1"/>
    <col min="9" max="9" width="30.42578125" style="1" bestFit="1" customWidth="1"/>
    <col min="10" max="10" width="25.5703125" style="1" bestFit="1" customWidth="1"/>
    <col min="11" max="11" width="27" style="2" customWidth="1"/>
    <col min="12" max="12" width="17.7109375" style="1" bestFit="1" customWidth="1"/>
    <col min="13" max="13" width="16.28515625" style="1" customWidth="1"/>
    <col min="14" max="16384" width="9.140625" style="1"/>
  </cols>
  <sheetData>
    <row r="1" spans="1:12" ht="15" customHeight="1" x14ac:dyDescent="0.3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22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3" t="s">
        <v>0</v>
      </c>
    </row>
    <row r="2" spans="1:12" ht="12" customHeight="1" x14ac:dyDescent="0.25">
      <c r="A2" s="23">
        <v>1985</v>
      </c>
      <c r="B2" s="27">
        <v>102823</v>
      </c>
      <c r="C2" s="26">
        <v>51096</v>
      </c>
      <c r="D2" s="26">
        <v>58460</v>
      </c>
      <c r="E2" s="25">
        <f>ROUND(+L2/1000000,1)</f>
        <v>166</v>
      </c>
      <c r="F2" s="24">
        <f>ROUND(+(L2/D2)/12,1)</f>
        <v>236.6</v>
      </c>
      <c r="G2" s="24"/>
      <c r="H2" s="24"/>
      <c r="I2" s="24"/>
      <c r="J2" s="24"/>
      <c r="L2" s="5">
        <v>165985982</v>
      </c>
    </row>
    <row r="3" spans="1:12" ht="12" customHeight="1" x14ac:dyDescent="0.25">
      <c r="A3" s="23">
        <v>1986</v>
      </c>
      <c r="B3" s="27">
        <v>102669</v>
      </c>
      <c r="C3" s="26">
        <v>50776</v>
      </c>
      <c r="D3" s="26">
        <v>58599</v>
      </c>
      <c r="E3" s="25">
        <f t="shared" ref="E3:E10" si="0">+L3/1000000</f>
        <v>178.17394200000001</v>
      </c>
      <c r="F3" s="24">
        <f t="shared" ref="F3:F33" si="1">+(L3/D3)/12</f>
        <v>253.38023686411032</v>
      </c>
      <c r="G3" s="28">
        <f t="shared" ref="G3:G33" si="2">+(B3-B2)/B2</f>
        <v>-1.4977193818503643E-3</v>
      </c>
      <c r="H3" s="28">
        <f t="shared" ref="H3:H33" si="3">+(C3-C2)/C2</f>
        <v>-6.2627211523406919E-3</v>
      </c>
      <c r="I3" s="28">
        <f t="shared" ref="I3:I33" si="4">+(D3-D2)/D2</f>
        <v>2.3776941498460484E-3</v>
      </c>
      <c r="J3" s="28">
        <f t="shared" ref="J3:J33" si="5">+(E3-E2)/E2</f>
        <v>7.3337000000000069E-2</v>
      </c>
      <c r="K3" s="28">
        <f t="shared" ref="K3:K33" si="6">+(F3-F2)/F2</f>
        <v>7.0922387422275246E-2</v>
      </c>
      <c r="L3" s="5">
        <v>178173942</v>
      </c>
    </row>
    <row r="4" spans="1:12" ht="12" customHeight="1" x14ac:dyDescent="0.25">
      <c r="A4" s="23">
        <v>1987</v>
      </c>
      <c r="B4" s="27">
        <v>101598</v>
      </c>
      <c r="C4" s="26">
        <v>49426</v>
      </c>
      <c r="D4" s="26">
        <v>57352</v>
      </c>
      <c r="E4" s="25">
        <f t="shared" si="0"/>
        <v>174.197532</v>
      </c>
      <c r="F4" s="24">
        <f t="shared" si="1"/>
        <v>253.11167875575393</v>
      </c>
      <c r="G4" s="28">
        <f t="shared" si="2"/>
        <v>-1.0431581100429535E-2</v>
      </c>
      <c r="H4" s="28">
        <f t="shared" si="3"/>
        <v>-2.6587364109027886E-2</v>
      </c>
      <c r="I4" s="28">
        <f t="shared" si="4"/>
        <v>-2.128022662502773E-2</v>
      </c>
      <c r="J4" s="28">
        <f t="shared" si="5"/>
        <v>-2.2317573239750262E-2</v>
      </c>
      <c r="K4" s="28">
        <f t="shared" si="6"/>
        <v>-1.0599015601221384E-3</v>
      </c>
      <c r="L4" s="5">
        <v>174197532</v>
      </c>
    </row>
    <row r="5" spans="1:12" ht="12" customHeight="1" x14ac:dyDescent="0.25">
      <c r="A5" s="23">
        <v>1988</v>
      </c>
      <c r="B5" s="27">
        <v>97888</v>
      </c>
      <c r="C5" s="26">
        <v>47117</v>
      </c>
      <c r="D5" s="26">
        <v>54971</v>
      </c>
      <c r="E5" s="25">
        <f t="shared" si="0"/>
        <v>167.02559199999999</v>
      </c>
      <c r="F5" s="24">
        <f t="shared" si="1"/>
        <v>253.20258560574362</v>
      </c>
      <c r="G5" s="28">
        <f t="shared" si="2"/>
        <v>-3.6516466859583853E-2</v>
      </c>
      <c r="H5" s="28">
        <f t="shared" si="3"/>
        <v>-4.6716303160280012E-2</v>
      </c>
      <c r="I5" s="28">
        <f t="shared" si="4"/>
        <v>-4.1515553075742784E-2</v>
      </c>
      <c r="J5" s="28">
        <f t="shared" si="5"/>
        <v>-4.1171306606111999E-2</v>
      </c>
      <c r="K5" s="28">
        <f t="shared" si="6"/>
        <v>3.5915707420761068E-4</v>
      </c>
      <c r="L5" s="5">
        <v>167025592</v>
      </c>
    </row>
    <row r="6" spans="1:12" ht="12" customHeight="1" x14ac:dyDescent="0.25">
      <c r="A6" s="23">
        <v>1989</v>
      </c>
      <c r="B6" s="27">
        <v>99327</v>
      </c>
      <c r="C6" s="26">
        <v>45910</v>
      </c>
      <c r="D6" s="26">
        <v>53940</v>
      </c>
      <c r="E6" s="25">
        <f t="shared" si="0"/>
        <v>166.10544100000001</v>
      </c>
      <c r="F6" s="24">
        <f t="shared" si="1"/>
        <v>256.62069120009886</v>
      </c>
      <c r="G6" s="28">
        <f t="shared" si="2"/>
        <v>1.4700474011114743E-2</v>
      </c>
      <c r="H6" s="28">
        <f t="shared" si="3"/>
        <v>-2.5617080883757457E-2</v>
      </c>
      <c r="I6" s="28">
        <f t="shared" si="4"/>
        <v>-1.8755343726692256E-2</v>
      </c>
      <c r="J6" s="28">
        <f t="shared" si="5"/>
        <v>-5.5090419916007591E-3</v>
      </c>
      <c r="K6" s="28">
        <f t="shared" si="6"/>
        <v>1.3499489296991221E-2</v>
      </c>
      <c r="L6" s="5">
        <v>166105441</v>
      </c>
    </row>
    <row r="7" spans="1:12" ht="12" customHeight="1" x14ac:dyDescent="0.25">
      <c r="A7" s="23">
        <v>1990</v>
      </c>
      <c r="B7" s="27">
        <v>103069</v>
      </c>
      <c r="C7" s="26">
        <v>46601</v>
      </c>
      <c r="D7" s="26">
        <v>55499</v>
      </c>
      <c r="E7" s="25">
        <f t="shared" si="0"/>
        <v>172.70869200000001</v>
      </c>
      <c r="F7" s="24">
        <f t="shared" si="1"/>
        <v>259.32703291951208</v>
      </c>
      <c r="G7" s="28">
        <f t="shared" si="2"/>
        <v>3.7673542944013212E-2</v>
      </c>
      <c r="H7" s="28">
        <f t="shared" si="3"/>
        <v>1.5051187105205838E-2</v>
      </c>
      <c r="I7" s="28">
        <f t="shared" si="4"/>
        <v>2.8902484241750091E-2</v>
      </c>
      <c r="J7" s="28">
        <f t="shared" si="5"/>
        <v>3.9753369668366248E-2</v>
      </c>
      <c r="K7" s="28">
        <f t="shared" si="6"/>
        <v>1.0546077585392204E-2</v>
      </c>
      <c r="L7" s="5">
        <v>172708692</v>
      </c>
    </row>
    <row r="8" spans="1:12" ht="12" customHeight="1" x14ac:dyDescent="0.25">
      <c r="A8" s="23">
        <v>1991</v>
      </c>
      <c r="B8" s="27">
        <v>109467</v>
      </c>
      <c r="C8" s="26">
        <v>49506</v>
      </c>
      <c r="D8" s="26">
        <v>59488</v>
      </c>
      <c r="E8" s="25">
        <f t="shared" si="0"/>
        <v>189.071853</v>
      </c>
      <c r="F8" s="24">
        <f t="shared" si="1"/>
        <v>264.85993393625603</v>
      </c>
      <c r="G8" s="28">
        <f t="shared" si="2"/>
        <v>6.2074920684201847E-2</v>
      </c>
      <c r="H8" s="28">
        <f t="shared" si="3"/>
        <v>6.2337718074719425E-2</v>
      </c>
      <c r="I8" s="28">
        <f t="shared" si="4"/>
        <v>7.1875168921962551E-2</v>
      </c>
      <c r="J8" s="28">
        <f t="shared" si="5"/>
        <v>9.4744281891730092E-2</v>
      </c>
      <c r="K8" s="28">
        <f t="shared" si="6"/>
        <v>2.1335612236234577E-2</v>
      </c>
      <c r="L8" s="5">
        <v>189071853</v>
      </c>
    </row>
    <row r="9" spans="1:12" ht="12" customHeight="1" x14ac:dyDescent="0.25">
      <c r="A9" s="23">
        <v>1992</v>
      </c>
      <c r="B9" s="27">
        <v>124904</v>
      </c>
      <c r="C9" s="26">
        <v>56903</v>
      </c>
      <c r="D9" s="26">
        <v>68430</v>
      </c>
      <c r="E9" s="25">
        <f t="shared" si="0"/>
        <v>216.39500799999999</v>
      </c>
      <c r="F9" s="24">
        <f t="shared" si="1"/>
        <v>263.52356179063764</v>
      </c>
      <c r="G9" s="28">
        <f t="shared" si="2"/>
        <v>0.14101966802780747</v>
      </c>
      <c r="H9" s="28">
        <f t="shared" si="3"/>
        <v>0.14941623237587362</v>
      </c>
      <c r="I9" s="28">
        <f t="shared" si="4"/>
        <v>0.15031603012372244</v>
      </c>
      <c r="J9" s="28">
        <f t="shared" si="5"/>
        <v>0.14451201787290879</v>
      </c>
      <c r="K9" s="28">
        <f t="shared" si="6"/>
        <v>-5.0455806046527567E-3</v>
      </c>
      <c r="L9" s="5">
        <v>216395008</v>
      </c>
    </row>
    <row r="10" spans="1:12" ht="12" customHeight="1" x14ac:dyDescent="0.25">
      <c r="A10" s="23">
        <v>1993</v>
      </c>
      <c r="B10" s="27">
        <v>130985</v>
      </c>
      <c r="C10" s="26">
        <v>59165</v>
      </c>
      <c r="D10" s="26">
        <v>72313</v>
      </c>
      <c r="E10" s="25">
        <f t="shared" si="0"/>
        <v>227.23061799999999</v>
      </c>
      <c r="F10" s="24">
        <f t="shared" si="1"/>
        <v>261.86003669234208</v>
      </c>
      <c r="G10" s="28">
        <f t="shared" si="2"/>
        <v>4.8685390379811698E-2</v>
      </c>
      <c r="H10" s="28">
        <f t="shared" si="3"/>
        <v>3.9751858425742054E-2</v>
      </c>
      <c r="I10" s="28">
        <f t="shared" si="4"/>
        <v>5.674411807686687E-2</v>
      </c>
      <c r="J10" s="28">
        <f t="shared" si="5"/>
        <v>5.0073290045581843E-2</v>
      </c>
      <c r="K10" s="28">
        <f t="shared" si="6"/>
        <v>-6.3126237630970975E-3</v>
      </c>
      <c r="L10" s="5">
        <v>227230618</v>
      </c>
    </row>
    <row r="11" spans="1:12" ht="12" customHeight="1" x14ac:dyDescent="0.25">
      <c r="A11" s="23">
        <v>1994</v>
      </c>
      <c r="B11" s="27">
        <v>132660</v>
      </c>
      <c r="C11" s="26">
        <v>59535</v>
      </c>
      <c r="D11" s="26">
        <v>73978</v>
      </c>
      <c r="E11" s="25">
        <f t="shared" ref="E11:E24" si="7">+L11/1000000</f>
        <v>231.169186</v>
      </c>
      <c r="F11" s="24">
        <f t="shared" si="1"/>
        <v>260.40307704092208</v>
      </c>
      <c r="G11" s="28">
        <f t="shared" si="2"/>
        <v>1.278772378516624E-2</v>
      </c>
      <c r="H11" s="28">
        <f t="shared" si="3"/>
        <v>6.2536972872475277E-3</v>
      </c>
      <c r="I11" s="28">
        <f t="shared" si="4"/>
        <v>2.3024905618630121E-2</v>
      </c>
      <c r="J11" s="28">
        <f t="shared" si="5"/>
        <v>1.7332910655552605E-2</v>
      </c>
      <c r="K11" s="28">
        <f t="shared" si="6"/>
        <v>-5.563886990254137E-3</v>
      </c>
      <c r="L11" s="5">
        <v>231169186</v>
      </c>
    </row>
    <row r="12" spans="1:12" ht="12" customHeight="1" x14ac:dyDescent="0.25">
      <c r="A12" s="23">
        <v>1995</v>
      </c>
      <c r="B12" s="27">
        <v>129548</v>
      </c>
      <c r="C12" s="26">
        <v>56968</v>
      </c>
      <c r="D12" s="26">
        <v>73033</v>
      </c>
      <c r="E12" s="25">
        <f t="shared" si="7"/>
        <v>225.85129800000001</v>
      </c>
      <c r="F12" s="24">
        <f t="shared" si="1"/>
        <v>257.70461982939219</v>
      </c>
      <c r="G12" s="28">
        <f t="shared" si="2"/>
        <v>-2.3458465249510025E-2</v>
      </c>
      <c r="H12" s="28">
        <f t="shared" si="3"/>
        <v>-4.3117493911144708E-2</v>
      </c>
      <c r="I12" s="28">
        <f t="shared" si="4"/>
        <v>-1.2774067966152099E-2</v>
      </c>
      <c r="J12" s="28">
        <f t="shared" si="5"/>
        <v>-2.3004311655966045E-2</v>
      </c>
      <c r="K12" s="28">
        <f t="shared" si="6"/>
        <v>-1.0362616456739637E-2</v>
      </c>
      <c r="L12" s="5">
        <v>225851298</v>
      </c>
    </row>
    <row r="13" spans="1:12" ht="12" customHeight="1" x14ac:dyDescent="0.25">
      <c r="A13" s="23">
        <v>1996</v>
      </c>
      <c r="B13" s="27">
        <v>116311</v>
      </c>
      <c r="C13" s="26">
        <v>48903</v>
      </c>
      <c r="D13" s="26">
        <v>66177</v>
      </c>
      <c r="E13" s="25">
        <f t="shared" si="7"/>
        <v>201.27584400000001</v>
      </c>
      <c r="F13" s="24">
        <f t="shared" si="1"/>
        <v>253.45644257068167</v>
      </c>
      <c r="G13" s="28">
        <f t="shared" si="2"/>
        <v>-0.10217834316237996</v>
      </c>
      <c r="H13" s="28">
        <f t="shared" si="3"/>
        <v>-0.1415707063614661</v>
      </c>
      <c r="I13" s="28">
        <f t="shared" si="4"/>
        <v>-9.3875371407445951E-2</v>
      </c>
      <c r="J13" s="28">
        <f t="shared" si="5"/>
        <v>-0.10881254266690114</v>
      </c>
      <c r="K13" s="28">
        <f t="shared" si="6"/>
        <v>-1.6484676376864828E-2</v>
      </c>
      <c r="L13" s="5">
        <v>201275844</v>
      </c>
    </row>
    <row r="14" spans="1:12" ht="12" customHeight="1" x14ac:dyDescent="0.25">
      <c r="A14" s="23">
        <v>1997</v>
      </c>
      <c r="B14" s="27">
        <v>97575</v>
      </c>
      <c r="C14" s="26">
        <v>38795</v>
      </c>
      <c r="D14" s="26">
        <v>56256</v>
      </c>
      <c r="E14" s="25">
        <f>+L14/1000000</f>
        <v>164.23629</v>
      </c>
      <c r="F14" s="24">
        <f t="shared" si="1"/>
        <v>243.28707160125143</v>
      </c>
      <c r="G14" s="28">
        <f t="shared" si="2"/>
        <v>-0.16108536595850778</v>
      </c>
      <c r="H14" s="28">
        <f t="shared" si="3"/>
        <v>-0.20669488579432754</v>
      </c>
      <c r="I14" s="28">
        <f t="shared" si="4"/>
        <v>-0.14991613400426129</v>
      </c>
      <c r="J14" s="28">
        <f t="shared" si="5"/>
        <v>-0.18402384143027123</v>
      </c>
      <c r="K14" s="28">
        <f t="shared" si="6"/>
        <v>-4.0122755871925819E-2</v>
      </c>
      <c r="L14" s="5">
        <v>164236290</v>
      </c>
    </row>
    <row r="15" spans="1:12" ht="12" customHeight="1" x14ac:dyDescent="0.25">
      <c r="A15" s="23">
        <v>1998</v>
      </c>
      <c r="B15" s="27">
        <v>75656</v>
      </c>
      <c r="C15" s="26">
        <v>29426</v>
      </c>
      <c r="D15" s="26">
        <v>44091</v>
      </c>
      <c r="E15" s="25">
        <f t="shared" si="7"/>
        <v>131.11700999999999</v>
      </c>
      <c r="F15" s="24">
        <f t="shared" si="1"/>
        <v>247.81514368011611</v>
      </c>
      <c r="G15" s="28">
        <f t="shared" si="2"/>
        <v>-0.22463745836535998</v>
      </c>
      <c r="H15" s="28">
        <f t="shared" si="3"/>
        <v>-0.24150019332388195</v>
      </c>
      <c r="I15" s="28">
        <f t="shared" si="4"/>
        <v>-0.21624360068259385</v>
      </c>
      <c r="J15" s="28">
        <f t="shared" si="5"/>
        <v>-0.20165628436930719</v>
      </c>
      <c r="K15" s="28">
        <f t="shared" si="6"/>
        <v>1.8612053854987459E-2</v>
      </c>
      <c r="L15" s="5">
        <v>131117010</v>
      </c>
    </row>
    <row r="16" spans="1:12" ht="12" customHeight="1" x14ac:dyDescent="0.25">
      <c r="A16" s="23">
        <v>1999</v>
      </c>
      <c r="B16" s="27">
        <v>64273</v>
      </c>
      <c r="C16" s="26">
        <v>24865</v>
      </c>
      <c r="D16" s="26">
        <v>37798</v>
      </c>
      <c r="E16" s="25">
        <f t="shared" si="7"/>
        <v>112.28717399999999</v>
      </c>
      <c r="F16" s="24">
        <f t="shared" si="1"/>
        <v>247.55977829514791</v>
      </c>
      <c r="G16" s="28">
        <f t="shared" si="2"/>
        <v>-0.15045733319234431</v>
      </c>
      <c r="H16" s="28">
        <f t="shared" si="3"/>
        <v>-0.15499898049344119</v>
      </c>
      <c r="I16" s="28">
        <f t="shared" si="4"/>
        <v>-0.14272754076795718</v>
      </c>
      <c r="J16" s="28">
        <f t="shared" si="5"/>
        <v>-0.14361093194544325</v>
      </c>
      <c r="K16" s="28">
        <f t="shared" si="6"/>
        <v>-1.0304672312432632E-3</v>
      </c>
      <c r="L16" s="5">
        <v>112287174</v>
      </c>
    </row>
    <row r="17" spans="1:12" ht="12" customHeight="1" x14ac:dyDescent="0.25">
      <c r="A17" s="23">
        <v>2000</v>
      </c>
      <c r="B17" s="27">
        <v>55470</v>
      </c>
      <c r="C17" s="26">
        <v>20264</v>
      </c>
      <c r="D17" s="26">
        <v>32871</v>
      </c>
      <c r="E17" s="25">
        <f t="shared" si="7"/>
        <v>95.393134000000003</v>
      </c>
      <c r="F17" s="24">
        <f t="shared" si="1"/>
        <v>241.83711579609178</v>
      </c>
      <c r="G17" s="28">
        <f t="shared" si="2"/>
        <v>-0.13696264372286965</v>
      </c>
      <c r="H17" s="28">
        <f t="shared" si="3"/>
        <v>-0.18503921174341445</v>
      </c>
      <c r="I17" s="28">
        <f t="shared" si="4"/>
        <v>-0.13035081221228637</v>
      </c>
      <c r="J17" s="28">
        <f t="shared" si="5"/>
        <v>-0.15045387107168617</v>
      </c>
      <c r="K17" s="28">
        <f t="shared" si="6"/>
        <v>-2.3116285442110085E-2</v>
      </c>
      <c r="L17" s="5">
        <v>95393134</v>
      </c>
    </row>
    <row r="18" spans="1:12" ht="12" customHeight="1" x14ac:dyDescent="0.25">
      <c r="A18" s="23">
        <v>2001</v>
      </c>
      <c r="B18" s="27">
        <v>47885</v>
      </c>
      <c r="C18" s="26">
        <v>16785</v>
      </c>
      <c r="D18" s="26">
        <v>29043</v>
      </c>
      <c r="E18" s="25">
        <f t="shared" si="7"/>
        <v>91.243764999999996</v>
      </c>
      <c r="F18" s="24">
        <f t="shared" si="1"/>
        <v>261.80653112052244</v>
      </c>
      <c r="G18" s="28">
        <f t="shared" si="2"/>
        <v>-0.13674058049396071</v>
      </c>
      <c r="H18" s="28">
        <f t="shared" si="3"/>
        <v>-0.17168377418081326</v>
      </c>
      <c r="I18" s="28">
        <f t="shared" si="4"/>
        <v>-0.11645523409692433</v>
      </c>
      <c r="J18" s="28">
        <f t="shared" si="5"/>
        <v>-4.3497564510250886E-2</v>
      </c>
      <c r="K18" s="28">
        <f t="shared" si="6"/>
        <v>8.2573823536946811E-2</v>
      </c>
      <c r="L18" s="4">
        <v>91243765</v>
      </c>
    </row>
    <row r="19" spans="1:12" ht="12" customHeight="1" x14ac:dyDescent="0.25">
      <c r="A19" s="23">
        <v>2002</v>
      </c>
      <c r="B19" s="27">
        <v>47907</v>
      </c>
      <c r="C19" s="26">
        <v>17342</v>
      </c>
      <c r="D19" s="26">
        <v>29271</v>
      </c>
      <c r="E19" s="25">
        <f t="shared" si="7"/>
        <v>92.332442999999998</v>
      </c>
      <c r="F19" s="24">
        <f t="shared" si="1"/>
        <v>262.86666837484199</v>
      </c>
      <c r="G19" s="28">
        <f t="shared" si="2"/>
        <v>4.5943406077059623E-4</v>
      </c>
      <c r="H19" s="28">
        <f t="shared" si="3"/>
        <v>3.3184390825141498E-2</v>
      </c>
      <c r="I19" s="28">
        <f t="shared" si="4"/>
        <v>7.8504286747236862E-3</v>
      </c>
      <c r="J19" s="28">
        <f t="shared" si="5"/>
        <v>1.1931533075164112E-2</v>
      </c>
      <c r="K19" s="28">
        <f t="shared" si="6"/>
        <v>4.0493155376308135E-3</v>
      </c>
      <c r="L19" s="4">
        <v>92332443</v>
      </c>
    </row>
    <row r="20" spans="1:12" ht="12" customHeight="1" x14ac:dyDescent="0.25">
      <c r="A20" s="23">
        <v>2003</v>
      </c>
      <c r="B20" s="27">
        <v>49844</v>
      </c>
      <c r="C20" s="26">
        <v>18629</v>
      </c>
      <c r="D20" s="26">
        <v>30377</v>
      </c>
      <c r="E20" s="25">
        <f t="shared" si="7"/>
        <v>96.842425000000006</v>
      </c>
      <c r="F20" s="24">
        <f t="shared" si="1"/>
        <v>265.66817274034082</v>
      </c>
      <c r="G20" s="28">
        <f t="shared" si="2"/>
        <v>4.0432504644415224E-2</v>
      </c>
      <c r="H20" s="28">
        <f t="shared" si="3"/>
        <v>7.4212893553223386E-2</v>
      </c>
      <c r="I20" s="28">
        <f t="shared" si="4"/>
        <v>3.7784838235796522E-2</v>
      </c>
      <c r="J20" s="28">
        <f t="shared" si="5"/>
        <v>4.8845041390272841E-2</v>
      </c>
      <c r="K20" s="28">
        <f t="shared" si="6"/>
        <v>1.0657510831704027E-2</v>
      </c>
      <c r="L20" s="4">
        <v>96842425</v>
      </c>
    </row>
    <row r="21" spans="1:12" ht="12" customHeight="1" x14ac:dyDescent="0.25">
      <c r="A21" s="23">
        <v>2004</v>
      </c>
      <c r="B21" s="27">
        <v>51713</v>
      </c>
      <c r="C21" s="26">
        <v>20886</v>
      </c>
      <c r="D21" s="26">
        <v>33149</v>
      </c>
      <c r="E21" s="25">
        <f t="shared" si="7"/>
        <v>110.706827</v>
      </c>
      <c r="F21" s="24">
        <f t="shared" si="1"/>
        <v>278.30610023429568</v>
      </c>
      <c r="G21" s="28">
        <f t="shared" si="2"/>
        <v>3.7496990610705404E-2</v>
      </c>
      <c r="H21" s="28">
        <f t="shared" si="3"/>
        <v>0.12115518814751194</v>
      </c>
      <c r="I21" s="28">
        <f t="shared" si="4"/>
        <v>9.1253250814761169E-2</v>
      </c>
      <c r="J21" s="28">
        <f t="shared" si="5"/>
        <v>0.1431645479757451</v>
      </c>
      <c r="K21" s="28">
        <f t="shared" si="6"/>
        <v>4.7570348241552214E-2</v>
      </c>
      <c r="L21" s="4">
        <v>110706827</v>
      </c>
    </row>
    <row r="22" spans="1:12" ht="12" customHeight="1" x14ac:dyDescent="0.25">
      <c r="A22" s="23">
        <v>2005</v>
      </c>
      <c r="B22" s="27">
        <v>54970</v>
      </c>
      <c r="C22" s="26">
        <v>22501</v>
      </c>
      <c r="D22" s="26">
        <v>34956</v>
      </c>
      <c r="E22" s="25">
        <f t="shared" si="7"/>
        <v>119.270865</v>
      </c>
      <c r="F22" s="24">
        <f t="shared" si="1"/>
        <v>284.33570059503376</v>
      </c>
      <c r="G22" s="28">
        <f t="shared" si="2"/>
        <v>6.2982228839943533E-2</v>
      </c>
      <c r="H22" s="28">
        <f t="shared" si="3"/>
        <v>7.732452360432826E-2</v>
      </c>
      <c r="I22" s="28">
        <f t="shared" si="4"/>
        <v>5.4511448309149599E-2</v>
      </c>
      <c r="J22" s="28">
        <f t="shared" si="5"/>
        <v>7.735781281130924E-2</v>
      </c>
      <c r="K22" s="28">
        <f t="shared" si="6"/>
        <v>2.1665354642467317E-2</v>
      </c>
      <c r="L22" s="4">
        <v>119270865</v>
      </c>
    </row>
    <row r="23" spans="1:12" ht="12" customHeight="1" x14ac:dyDescent="0.25">
      <c r="A23" s="23">
        <v>2006</v>
      </c>
      <c r="B23" s="27">
        <v>54017</v>
      </c>
      <c r="C23" s="26">
        <v>21517</v>
      </c>
      <c r="D23" s="26">
        <v>34549</v>
      </c>
      <c r="E23" s="25">
        <f t="shared" si="7"/>
        <v>116.79384309999999</v>
      </c>
      <c r="F23" s="24">
        <f t="shared" si="1"/>
        <v>281.71062138798032</v>
      </c>
      <c r="G23" s="28">
        <f t="shared" si="2"/>
        <v>-1.733672912497726E-2</v>
      </c>
      <c r="H23" s="28">
        <f t="shared" si="3"/>
        <v>-4.373138971601262E-2</v>
      </c>
      <c r="I23" s="28">
        <f t="shared" si="4"/>
        <v>-1.1643208605103558E-2</v>
      </c>
      <c r="J23" s="28">
        <f t="shared" si="5"/>
        <v>-2.0768038363769819E-2</v>
      </c>
      <c r="K23" s="28">
        <f t="shared" si="6"/>
        <v>-9.2323236285837031E-3</v>
      </c>
      <c r="L23" s="4">
        <v>116793843.09999999</v>
      </c>
    </row>
    <row r="24" spans="1:12" ht="12" customHeight="1" x14ac:dyDescent="0.25">
      <c r="A24" s="23">
        <v>2007</v>
      </c>
      <c r="B24" s="27">
        <v>48702</v>
      </c>
      <c r="C24" s="26">
        <v>18764</v>
      </c>
      <c r="D24" s="26">
        <v>32029</v>
      </c>
      <c r="E24" s="25">
        <f t="shared" si="7"/>
        <v>106.46380000000001</v>
      </c>
      <c r="F24" s="24">
        <f t="shared" si="1"/>
        <v>276.99844932196862</v>
      </c>
      <c r="G24" s="28">
        <f t="shared" si="2"/>
        <v>-9.8394949738045426E-2</v>
      </c>
      <c r="H24" s="28">
        <f t="shared" si="3"/>
        <v>-0.12794534554073522</v>
      </c>
      <c r="I24" s="28">
        <f t="shared" si="4"/>
        <v>-7.2939882485744886E-2</v>
      </c>
      <c r="J24" s="28">
        <f t="shared" si="5"/>
        <v>-8.8446812141932021E-2</v>
      </c>
      <c r="K24" s="28">
        <f t="shared" si="6"/>
        <v>-1.6726994682681698E-2</v>
      </c>
      <c r="L24" s="4">
        <v>106463800</v>
      </c>
    </row>
    <row r="25" spans="1:12" ht="12" customHeight="1" x14ac:dyDescent="0.25">
      <c r="A25" s="23">
        <v>2008</v>
      </c>
      <c r="B25" s="27">
        <v>44941.916666666664</v>
      </c>
      <c r="C25" s="26">
        <v>16790.833333333332</v>
      </c>
      <c r="D25" s="26">
        <v>31050.583333333332</v>
      </c>
      <c r="E25" s="25">
        <f t="shared" ref="E25:E30" si="8">+L25/1000000</f>
        <v>99.480823889999982</v>
      </c>
      <c r="F25" s="24">
        <f t="shared" si="1"/>
        <v>266.98592321131912</v>
      </c>
      <c r="G25" s="28">
        <f t="shared" si="2"/>
        <v>-7.7205932679013919E-2</v>
      </c>
      <c r="H25" s="28">
        <f t="shared" si="3"/>
        <v>-0.1051570383002914</v>
      </c>
      <c r="I25" s="28">
        <f t="shared" si="4"/>
        <v>-3.0547836856182457E-2</v>
      </c>
      <c r="J25" s="28">
        <f t="shared" si="5"/>
        <v>-6.55901452888214E-2</v>
      </c>
      <c r="K25" s="28">
        <f t="shared" si="6"/>
        <v>-3.6146506000874622E-2</v>
      </c>
      <c r="L25" s="4">
        <v>99480823.889999986</v>
      </c>
    </row>
    <row r="26" spans="1:12" ht="12" customHeight="1" x14ac:dyDescent="0.25">
      <c r="A26" s="23">
        <v>2009</v>
      </c>
      <c r="B26" s="27">
        <v>48341.333333333336</v>
      </c>
      <c r="C26" s="26">
        <v>18703.833333333332</v>
      </c>
      <c r="D26" s="26">
        <v>32591.833333333332</v>
      </c>
      <c r="E26" s="25">
        <f t="shared" si="8"/>
        <v>105.65461462799999</v>
      </c>
      <c r="F26" s="24">
        <f t="shared" si="1"/>
        <v>270.14593284616291</v>
      </c>
      <c r="G26" s="28">
        <f t="shared" si="2"/>
        <v>7.5640224512009135E-2</v>
      </c>
      <c r="H26" s="28">
        <f t="shared" si="3"/>
        <v>0.11393121246711996</v>
      </c>
      <c r="I26" s="28">
        <f t="shared" si="4"/>
        <v>4.9636748638646082E-2</v>
      </c>
      <c r="J26" s="28">
        <f t="shared" si="5"/>
        <v>6.2060108637888051E-2</v>
      </c>
      <c r="K26" s="28">
        <f t="shared" si="6"/>
        <v>1.1835866089249372E-2</v>
      </c>
      <c r="L26" s="4">
        <v>105654614.62799999</v>
      </c>
    </row>
    <row r="27" spans="1:12" ht="12" customHeight="1" x14ac:dyDescent="0.25">
      <c r="A27" s="23">
        <v>2010</v>
      </c>
      <c r="B27" s="27">
        <v>54619</v>
      </c>
      <c r="C27" s="26">
        <v>22139</v>
      </c>
      <c r="D27" s="26">
        <v>36358</v>
      </c>
      <c r="E27" s="25">
        <f t="shared" si="8"/>
        <v>118.37138788999999</v>
      </c>
      <c r="F27" s="24">
        <f t="shared" si="1"/>
        <v>271.30981693620845</v>
      </c>
      <c r="G27" s="28">
        <f t="shared" si="2"/>
        <v>0.1298612643424536</v>
      </c>
      <c r="H27" s="28">
        <f t="shared" si="3"/>
        <v>0.18366110333888783</v>
      </c>
      <c r="I27" s="28">
        <f t="shared" si="4"/>
        <v>0.11555553282775341</v>
      </c>
      <c r="J27" s="28">
        <f t="shared" si="5"/>
        <v>0.12036174006004917</v>
      </c>
      <c r="K27" s="28">
        <f t="shared" si="6"/>
        <v>4.3083531844557753E-3</v>
      </c>
      <c r="L27" s="4">
        <v>118371387.89</v>
      </c>
    </row>
    <row r="28" spans="1:12" ht="12" customHeight="1" x14ac:dyDescent="0.25">
      <c r="A28" s="23">
        <v>2011</v>
      </c>
      <c r="B28" s="27">
        <v>53679</v>
      </c>
      <c r="C28" s="26">
        <v>21791</v>
      </c>
      <c r="D28" s="26">
        <v>36340</v>
      </c>
      <c r="E28" s="25">
        <f t="shared" si="8"/>
        <v>116.91581595000001</v>
      </c>
      <c r="F28" s="24">
        <f t="shared" si="1"/>
        <v>268.10634734452395</v>
      </c>
      <c r="G28" s="28">
        <f t="shared" si="2"/>
        <v>-1.7210128343616689E-2</v>
      </c>
      <c r="H28" s="28">
        <f t="shared" si="3"/>
        <v>-1.5718867157504857E-2</v>
      </c>
      <c r="I28" s="28">
        <f t="shared" si="4"/>
        <v>-4.9507673689421861E-4</v>
      </c>
      <c r="J28" s="28">
        <f t="shared" si="5"/>
        <v>-1.2296653489884029E-2</v>
      </c>
      <c r="K28" s="28">
        <f t="shared" si="6"/>
        <v>-1.1807422333109713E-2</v>
      </c>
      <c r="L28" s="4">
        <v>116915815.95</v>
      </c>
    </row>
    <row r="29" spans="1:12" ht="12" customHeight="1" x14ac:dyDescent="0.25">
      <c r="A29" s="23">
        <v>2012</v>
      </c>
      <c r="B29" s="27">
        <v>50509</v>
      </c>
      <c r="C29" s="26">
        <v>19981</v>
      </c>
      <c r="D29" s="26">
        <v>33754</v>
      </c>
      <c r="E29" s="25">
        <f t="shared" si="8"/>
        <v>104.23225868999999</v>
      </c>
      <c r="F29" s="24">
        <f t="shared" si="1"/>
        <v>257.33310296557443</v>
      </c>
      <c r="G29" s="28">
        <f t="shared" si="2"/>
        <v>-5.9054751392537116E-2</v>
      </c>
      <c r="H29" s="28">
        <f t="shared" si="3"/>
        <v>-8.3061814510577758E-2</v>
      </c>
      <c r="I29" s="28">
        <f t="shared" si="4"/>
        <v>-7.1161254815630154E-2</v>
      </c>
      <c r="J29" s="28">
        <f t="shared" si="5"/>
        <v>-0.10848452929092366</v>
      </c>
      <c r="K29" s="28">
        <f t="shared" si="6"/>
        <v>-4.0182727808027667E-2</v>
      </c>
      <c r="L29" s="4">
        <v>104232258.69</v>
      </c>
    </row>
    <row r="30" spans="1:12" ht="12" customHeight="1" x14ac:dyDescent="0.25">
      <c r="A30" s="23">
        <v>2013</v>
      </c>
      <c r="B30" s="27">
        <v>47245</v>
      </c>
      <c r="C30" s="26">
        <v>18276</v>
      </c>
      <c r="D30" s="26">
        <v>31631</v>
      </c>
      <c r="E30" s="25">
        <f t="shared" si="8"/>
        <v>97.114270200000007</v>
      </c>
      <c r="F30" s="24">
        <f t="shared" si="1"/>
        <v>255.85203913881949</v>
      </c>
      <c r="G30" s="28">
        <f t="shared" si="2"/>
        <v>-6.4622146548139942E-2</v>
      </c>
      <c r="H30" s="28">
        <f t="shared" si="3"/>
        <v>-8.533106451128572E-2</v>
      </c>
      <c r="I30" s="28">
        <f t="shared" si="4"/>
        <v>-6.2896249333412341E-2</v>
      </c>
      <c r="J30" s="28">
        <f t="shared" si="5"/>
        <v>-6.8289688619046357E-2</v>
      </c>
      <c r="K30" s="28">
        <f t="shared" si="6"/>
        <v>-5.7554345309125182E-3</v>
      </c>
      <c r="L30" s="4">
        <v>97114270.200000003</v>
      </c>
    </row>
    <row r="31" spans="1:12" ht="12" customHeight="1" x14ac:dyDescent="0.25">
      <c r="A31" s="23">
        <v>2014</v>
      </c>
      <c r="B31" s="27">
        <v>42647</v>
      </c>
      <c r="C31" s="26">
        <v>15848</v>
      </c>
      <c r="D31" s="26">
        <v>28394</v>
      </c>
      <c r="E31" s="25">
        <f t="shared" ref="E31" si="9">+L31/1000000</f>
        <v>86.8488945</v>
      </c>
      <c r="F31" s="24">
        <f t="shared" si="1"/>
        <v>254.8921559132211</v>
      </c>
      <c r="G31" s="28">
        <f t="shared" si="2"/>
        <v>-9.7322467986030267E-2</v>
      </c>
      <c r="H31" s="28">
        <f t="shared" si="3"/>
        <v>-0.1328518275333771</v>
      </c>
      <c r="I31" s="28">
        <f t="shared" si="4"/>
        <v>-0.10233631563972052</v>
      </c>
      <c r="J31" s="28">
        <f t="shared" si="5"/>
        <v>-0.10570409146729093</v>
      </c>
      <c r="K31" s="28">
        <f t="shared" si="6"/>
        <v>-3.7517122350452662E-3</v>
      </c>
      <c r="L31" s="4">
        <v>86848894.5</v>
      </c>
    </row>
    <row r="32" spans="1:12" ht="12" customHeight="1" x14ac:dyDescent="0.25">
      <c r="A32" s="23">
        <v>2015</v>
      </c>
      <c r="B32" s="27">
        <v>38818</v>
      </c>
      <c r="C32" s="26">
        <v>13775</v>
      </c>
      <c r="D32" s="26">
        <v>25711</v>
      </c>
      <c r="E32" s="25">
        <f t="shared" ref="E32" si="10">+L32/1000000</f>
        <v>79.528343819999989</v>
      </c>
      <c r="F32" s="24">
        <f t="shared" si="1"/>
        <v>257.76368033137567</v>
      </c>
      <c r="G32" s="28">
        <f t="shared" si="2"/>
        <v>-8.9783572115271881E-2</v>
      </c>
      <c r="H32" s="28">
        <f t="shared" si="3"/>
        <v>-0.13080514891468956</v>
      </c>
      <c r="I32" s="28">
        <f t="shared" si="4"/>
        <v>-9.4491794040994573E-2</v>
      </c>
      <c r="J32" s="28">
        <f t="shared" si="5"/>
        <v>-8.4290660487336549E-2</v>
      </c>
      <c r="K32" s="28">
        <f t="shared" si="6"/>
        <v>1.1265644514899018E-2</v>
      </c>
      <c r="L32" s="4">
        <v>79528343.819999993</v>
      </c>
    </row>
    <row r="33" spans="1:12" ht="12" customHeight="1" x14ac:dyDescent="0.25">
      <c r="A33" s="23">
        <v>2016</v>
      </c>
      <c r="B33" s="27">
        <v>35449</v>
      </c>
      <c r="C33" s="26">
        <v>11939</v>
      </c>
      <c r="D33" s="26">
        <v>23504</v>
      </c>
      <c r="E33" s="25">
        <f t="shared" ref="E33" si="11">+L33/1000000</f>
        <v>73.257974860000004</v>
      </c>
      <c r="F33" s="24">
        <f t="shared" si="1"/>
        <v>259.73584233889267</v>
      </c>
      <c r="G33" s="28">
        <f t="shared" si="2"/>
        <v>-8.6789633675099176E-2</v>
      </c>
      <c r="H33" s="28">
        <f t="shared" si="3"/>
        <v>-0.13328493647912887</v>
      </c>
      <c r="I33" s="28">
        <f t="shared" si="4"/>
        <v>-8.5838746061996804E-2</v>
      </c>
      <c r="J33" s="28">
        <f t="shared" si="5"/>
        <v>-7.8844455433297933E-2</v>
      </c>
      <c r="K33" s="28">
        <f t="shared" si="6"/>
        <v>7.6510469007178535E-3</v>
      </c>
      <c r="L33" s="4">
        <v>73257974.859999999</v>
      </c>
    </row>
    <row r="34" spans="1:12" ht="14.1" customHeight="1" x14ac:dyDescent="0.25">
      <c r="A34" s="23">
        <v>2017</v>
      </c>
      <c r="B34" s="27"/>
      <c r="C34" s="26"/>
      <c r="D34" s="26"/>
      <c r="E34" s="25"/>
      <c r="F34" s="24"/>
      <c r="G34" s="28"/>
      <c r="H34" s="28"/>
      <c r="I34" s="28"/>
      <c r="J34" s="28"/>
      <c r="K34" s="28"/>
      <c r="L34" s="4"/>
    </row>
    <row r="35" spans="1:12" ht="14.1" customHeight="1" x14ac:dyDescent="0.25">
      <c r="A35" s="23">
        <v>2018</v>
      </c>
      <c r="B35" s="27">
        <v>29487</v>
      </c>
      <c r="C35" s="26">
        <v>8621</v>
      </c>
      <c r="D35" s="26">
        <v>18070</v>
      </c>
      <c r="E35" s="25">
        <f t="shared" ref="E35" si="12">+L35/1000000</f>
        <v>65.605282000000003</v>
      </c>
      <c r="F35" s="24">
        <f t="shared" ref="F35" si="13">+(L35/D35)/12</f>
        <v>302.55156797638813</v>
      </c>
      <c r="G35" s="28">
        <f t="shared" ref="G35:K36" si="14">+(B35-B33)/B33</f>
        <v>-0.16818528026178453</v>
      </c>
      <c r="H35" s="28">
        <f t="shared" si="14"/>
        <v>-0.27791272300862718</v>
      </c>
      <c r="I35" s="28">
        <f t="shared" si="14"/>
        <v>-0.23119469026548672</v>
      </c>
      <c r="J35" s="28">
        <f t="shared" si="14"/>
        <v>-0.10446224966803569</v>
      </c>
      <c r="K35" s="28">
        <f t="shared" si="14"/>
        <v>0.16484334719438243</v>
      </c>
      <c r="L35" s="4">
        <v>65605282</v>
      </c>
    </row>
    <row r="36" spans="1:12" ht="14.1" customHeight="1" x14ac:dyDescent="0.25">
      <c r="A36" s="23">
        <v>2019</v>
      </c>
      <c r="B36" s="27">
        <f>+'SFY 2019'!E16</f>
        <v>27255.666666666668</v>
      </c>
      <c r="C36" s="26">
        <f>+'SFY 2019'!F16</f>
        <v>7469.583333333333</v>
      </c>
      <c r="D36" s="26">
        <f>+'SFY 2019'!G16</f>
        <v>16594.166666666668</v>
      </c>
      <c r="E36" s="25">
        <f t="shared" ref="E36" si="15">+L36/1000000</f>
        <v>59.989208820000002</v>
      </c>
      <c r="F36" s="24">
        <f t="shared" ref="F36" si="16">+(L36/D36)/12</f>
        <v>301.25650991814388</v>
      </c>
      <c r="G36" s="28" t="e">
        <f t="shared" si="14"/>
        <v>#DIV/0!</v>
      </c>
      <c r="H36" s="28" t="e">
        <f t="shared" si="14"/>
        <v>#DIV/0!</v>
      </c>
      <c r="I36" s="28" t="e">
        <f t="shared" si="14"/>
        <v>#DIV/0!</v>
      </c>
      <c r="J36" s="28" t="e">
        <f t="shared" si="14"/>
        <v>#DIV/0!</v>
      </c>
      <c r="K36" s="28" t="e">
        <f t="shared" si="14"/>
        <v>#DIV/0!</v>
      </c>
      <c r="L36" s="4">
        <f>+'SFY 2019'!H16</f>
        <v>59989208.82</v>
      </c>
    </row>
    <row r="37" spans="1:12" ht="14.1" customHeight="1" x14ac:dyDescent="0.25">
      <c r="A37" s="1"/>
      <c r="G37" s="19"/>
      <c r="H37" s="19"/>
      <c r="I37" s="19"/>
      <c r="J37" s="19"/>
      <c r="K37" s="8"/>
    </row>
    <row r="38" spans="1:12" ht="14.1" customHeight="1" x14ac:dyDescent="0.25">
      <c r="A38" s="1"/>
      <c r="G38" s="19"/>
      <c r="H38" s="19"/>
      <c r="I38" s="19"/>
      <c r="J38" s="19"/>
      <c r="K38" s="8"/>
    </row>
    <row r="39" spans="1:12" ht="14.1" customHeight="1" x14ac:dyDescent="0.25">
      <c r="A39" s="1"/>
      <c r="G39" s="19"/>
      <c r="H39" s="19"/>
      <c r="I39" s="19"/>
      <c r="J39" s="19"/>
      <c r="K39" s="8"/>
    </row>
    <row r="40" spans="1:12" ht="14.1" customHeight="1" x14ac:dyDescent="0.25">
      <c r="A40" s="1"/>
      <c r="G40" s="19"/>
      <c r="H40" s="19"/>
      <c r="I40" s="19"/>
      <c r="J40" s="19"/>
      <c r="K40" s="8"/>
    </row>
    <row r="41" spans="1:12" ht="14.1" customHeight="1" x14ac:dyDescent="0.25">
      <c r="A41" s="1"/>
      <c r="G41" s="19"/>
      <c r="H41" s="19"/>
      <c r="I41" s="19"/>
      <c r="J41" s="19"/>
      <c r="K41" s="8"/>
    </row>
    <row r="42" spans="1:12" ht="14.1" customHeight="1" x14ac:dyDescent="0.25">
      <c r="A42" s="1"/>
      <c r="G42" s="19"/>
      <c r="H42" s="19"/>
      <c r="I42" s="19"/>
      <c r="J42" s="19"/>
      <c r="K42" s="8"/>
    </row>
    <row r="43" spans="1:12" ht="14.1" customHeight="1" x14ac:dyDescent="0.25">
      <c r="A43" s="1"/>
      <c r="G43" s="19"/>
      <c r="H43" s="19"/>
      <c r="I43" s="19"/>
      <c r="J43" s="19"/>
      <c r="K43" s="8"/>
    </row>
    <row r="44" spans="1:12" ht="14.1" customHeight="1" x14ac:dyDescent="0.25">
      <c r="A44" s="1"/>
      <c r="G44" s="19"/>
      <c r="H44" s="19"/>
      <c r="I44" s="19"/>
      <c r="J44" s="19"/>
      <c r="K44" s="8"/>
    </row>
    <row r="45" spans="1:12" ht="14.1" customHeight="1" x14ac:dyDescent="0.25">
      <c r="A45" s="1"/>
      <c r="G45" s="19"/>
      <c r="H45" s="19"/>
      <c r="I45" s="19"/>
      <c r="J45" s="19"/>
      <c r="K45" s="8"/>
    </row>
    <row r="46" spans="1:12" ht="14.1" customHeight="1" x14ac:dyDescent="0.25">
      <c r="A46" s="1"/>
      <c r="G46" s="19"/>
      <c r="H46" s="19"/>
      <c r="I46" s="19"/>
      <c r="J46" s="19"/>
      <c r="K46" s="8"/>
    </row>
    <row r="47" spans="1:12" ht="14.1" customHeight="1" x14ac:dyDescent="0.25">
      <c r="A47" s="1"/>
      <c r="G47" s="19"/>
      <c r="H47" s="19"/>
      <c r="I47" s="19"/>
      <c r="J47" s="19"/>
    </row>
    <row r="48" spans="1:12" ht="14.1" customHeight="1" x14ac:dyDescent="0.25">
      <c r="A48" s="1"/>
      <c r="G48" s="19"/>
      <c r="H48" s="19"/>
      <c r="I48" s="19"/>
      <c r="J48" s="19"/>
    </row>
    <row r="49" spans="1:10" ht="14.1" customHeight="1" x14ac:dyDescent="0.25">
      <c r="A49" s="1"/>
      <c r="G49" s="19"/>
      <c r="H49" s="19"/>
      <c r="I49" s="19"/>
      <c r="J49" s="19"/>
    </row>
    <row r="50" spans="1:10" ht="14.1" customHeight="1" x14ac:dyDescent="0.25">
      <c r="A50" s="1"/>
      <c r="G50" s="19"/>
      <c r="H50" s="19"/>
      <c r="I50" s="19"/>
      <c r="J50" s="19"/>
    </row>
    <row r="51" spans="1:10" ht="14.25" customHeight="1" x14ac:dyDescent="0.25">
      <c r="A51" s="1"/>
      <c r="G51" s="19"/>
      <c r="H51" s="19"/>
      <c r="I51" s="19"/>
      <c r="J51" s="19"/>
    </row>
    <row r="52" spans="1:10" ht="14.25" customHeight="1" x14ac:dyDescent="0.25">
      <c r="A52" s="1"/>
      <c r="G52" s="19"/>
      <c r="H52" s="19"/>
      <c r="I52" s="19"/>
      <c r="J52" s="19"/>
    </row>
    <row r="53" spans="1:10" ht="14.25" customHeight="1" x14ac:dyDescent="0.25">
      <c r="A53" s="1"/>
      <c r="G53" s="19"/>
      <c r="H53" s="19"/>
      <c r="I53" s="19"/>
      <c r="J53" s="19"/>
    </row>
    <row r="54" spans="1:10" ht="14.25" customHeight="1" x14ac:dyDescent="0.25">
      <c r="A54" s="1"/>
      <c r="G54" s="19"/>
      <c r="H54" s="19"/>
      <c r="I54" s="19"/>
      <c r="J54" s="19"/>
    </row>
    <row r="55" spans="1:10" ht="14.25" customHeight="1" x14ac:dyDescent="0.25">
      <c r="A55" s="1"/>
      <c r="G55" s="19"/>
      <c r="H55" s="19"/>
      <c r="I55" s="19"/>
      <c r="J55" s="19"/>
    </row>
    <row r="56" spans="1:10" ht="14.25" customHeight="1" x14ac:dyDescent="0.25"/>
    <row r="57" spans="1:10" ht="14.25" customHeight="1" x14ac:dyDescent="0.25"/>
    <row r="58" spans="1:10" ht="14.25" customHeight="1" x14ac:dyDescent="0.25"/>
    <row r="59" spans="1:10" ht="14.25" customHeight="1" x14ac:dyDescent="0.25"/>
    <row r="60" spans="1:10" ht="14.25" customHeight="1" x14ac:dyDescent="0.25"/>
    <row r="61" spans="1:10" ht="14.25" customHeight="1" x14ac:dyDescent="0.25"/>
    <row r="62" spans="1:10" ht="14.25" customHeight="1" x14ac:dyDescent="0.25"/>
    <row r="63" spans="1:10" ht="14.25" customHeight="1" x14ac:dyDescent="0.25"/>
    <row r="64" spans="1:10" ht="14.25" customHeight="1" x14ac:dyDescent="0.25"/>
    <row r="65" spans="1:11" ht="14.25" customHeight="1" x14ac:dyDescent="0.25">
      <c r="B65" s="9"/>
      <c r="C65" s="9"/>
      <c r="D65" s="9"/>
      <c r="E65" s="9"/>
      <c r="F65" s="9"/>
      <c r="G65" s="9"/>
      <c r="H65" s="9"/>
      <c r="I65" s="9"/>
      <c r="J65" s="9"/>
      <c r="K65" s="10"/>
    </row>
    <row r="66" spans="1:11" x14ac:dyDescent="0.25">
      <c r="B66" s="11"/>
      <c r="C66" s="9"/>
      <c r="D66" s="9"/>
      <c r="E66" s="9"/>
      <c r="F66" s="9"/>
      <c r="G66" s="9"/>
      <c r="H66" s="9"/>
      <c r="I66" s="9"/>
      <c r="J66" s="9"/>
      <c r="K66" s="10"/>
    </row>
    <row r="67" spans="1:11" ht="42" customHeight="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idden="1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5"/>
    </row>
    <row r="69" spans="1:11" hidden="1" x14ac:dyDescent="0.25">
      <c r="B69" s="13"/>
      <c r="C69" s="7"/>
      <c r="D69" s="7"/>
      <c r="E69" s="7"/>
      <c r="F69" s="7"/>
      <c r="G69" s="7"/>
      <c r="H69" s="7"/>
      <c r="I69" s="7"/>
      <c r="J69" s="7"/>
      <c r="K69" s="5"/>
    </row>
    <row r="70" spans="1:11" hidden="1" x14ac:dyDescent="0.25">
      <c r="B70" s="13"/>
      <c r="C70" s="7"/>
      <c r="D70" s="7"/>
      <c r="E70" s="7"/>
      <c r="F70" s="7"/>
      <c r="G70" s="7"/>
      <c r="H70" s="7"/>
      <c r="I70" s="7"/>
      <c r="J70" s="7"/>
      <c r="K70" s="8"/>
    </row>
    <row r="71" spans="1:11" ht="20.100000000000001" customHeight="1" x14ac:dyDescent="0.25">
      <c r="B71" s="13"/>
      <c r="C71" s="7"/>
      <c r="D71" s="14"/>
      <c r="E71" s="14"/>
      <c r="F71" s="14"/>
      <c r="G71" s="14"/>
      <c r="H71" s="14"/>
      <c r="I71" s="14"/>
      <c r="J71" s="14"/>
      <c r="K71" s="8"/>
    </row>
    <row r="72" spans="1:11" ht="20.100000000000001" customHeight="1" x14ac:dyDescent="0.25">
      <c r="B72" s="13"/>
      <c r="C72" s="7"/>
      <c r="D72" s="14"/>
      <c r="E72" s="14"/>
      <c r="F72" s="14"/>
      <c r="G72" s="14"/>
      <c r="H72" s="14"/>
      <c r="I72" s="14"/>
      <c r="J72" s="14"/>
      <c r="K72" s="8"/>
    </row>
    <row r="73" spans="1:11" ht="20.100000000000001" customHeight="1" x14ac:dyDescent="0.25">
      <c r="B73" s="13"/>
      <c r="C73" s="7"/>
      <c r="D73" s="14"/>
      <c r="E73" s="14"/>
      <c r="F73" s="14"/>
      <c r="G73" s="14"/>
      <c r="H73" s="14"/>
      <c r="I73" s="14"/>
      <c r="J73" s="14"/>
      <c r="K73" s="8"/>
    </row>
    <row r="74" spans="1:11" ht="20.100000000000001" customHeight="1" x14ac:dyDescent="0.25">
      <c r="B74" s="13"/>
      <c r="C74" s="7"/>
      <c r="D74" s="14"/>
      <c r="E74" s="14"/>
      <c r="F74" s="14"/>
      <c r="G74" s="14"/>
      <c r="H74" s="14"/>
      <c r="I74" s="14"/>
      <c r="J74" s="14"/>
      <c r="K74" s="8"/>
    </row>
    <row r="75" spans="1:11" ht="20.100000000000001" customHeight="1" x14ac:dyDescent="0.25">
      <c r="B75" s="13"/>
      <c r="C75" s="7"/>
      <c r="D75" s="14"/>
      <c r="E75" s="14"/>
      <c r="F75" s="14"/>
      <c r="G75" s="14"/>
      <c r="H75" s="14"/>
      <c r="I75" s="14"/>
      <c r="J75" s="14"/>
      <c r="K75" s="8"/>
    </row>
    <row r="76" spans="1:11" s="17" customFormat="1" ht="20.100000000000001" customHeight="1" x14ac:dyDescent="0.25">
      <c r="A76" s="21"/>
      <c r="B76" s="6"/>
      <c r="C76" s="15"/>
      <c r="D76" s="16"/>
      <c r="E76" s="16"/>
      <c r="F76" s="16"/>
      <c r="G76" s="16"/>
      <c r="H76" s="16"/>
      <c r="I76" s="16"/>
      <c r="J76" s="16"/>
      <c r="K76" s="8"/>
    </row>
    <row r="77" spans="1:11" s="17" customFormat="1" ht="20.100000000000001" customHeight="1" x14ac:dyDescent="0.25">
      <c r="A77" s="21"/>
      <c r="B77" s="6"/>
      <c r="C77" s="15"/>
      <c r="D77" s="16"/>
      <c r="E77" s="16"/>
      <c r="F77" s="16"/>
      <c r="G77" s="16"/>
      <c r="H77" s="16"/>
      <c r="I77" s="16"/>
      <c r="J77" s="16"/>
      <c r="K77" s="8"/>
    </row>
    <row r="78" spans="1:11" s="17" customFormat="1" ht="20.100000000000001" customHeight="1" x14ac:dyDescent="0.25">
      <c r="A78" s="21"/>
      <c r="B78" s="6"/>
      <c r="C78" s="15"/>
      <c r="D78" s="16"/>
      <c r="E78" s="16"/>
      <c r="F78" s="16"/>
      <c r="G78" s="16"/>
      <c r="H78" s="16"/>
      <c r="I78" s="16"/>
      <c r="J78" s="16"/>
      <c r="K78" s="8"/>
    </row>
    <row r="79" spans="1:11" s="17" customFormat="1" ht="20.100000000000001" customHeight="1" x14ac:dyDescent="0.25">
      <c r="A79" s="21"/>
      <c r="B79" s="6"/>
      <c r="C79" s="15"/>
      <c r="D79" s="16"/>
      <c r="E79" s="16"/>
      <c r="F79" s="16"/>
      <c r="G79" s="16"/>
      <c r="H79" s="16"/>
      <c r="I79" s="16"/>
      <c r="J79" s="16"/>
      <c r="K79" s="8"/>
    </row>
    <row r="80" spans="1:11" s="17" customFormat="1" ht="20.100000000000001" customHeight="1" x14ac:dyDescent="0.25">
      <c r="A80" s="21"/>
      <c r="B80" s="6"/>
      <c r="C80" s="15"/>
      <c r="D80" s="16"/>
      <c r="E80" s="16"/>
      <c r="F80" s="16"/>
      <c r="G80" s="16"/>
      <c r="H80" s="16"/>
      <c r="I80" s="16"/>
      <c r="J80" s="16"/>
      <c r="K80" s="8"/>
    </row>
    <row r="81" spans="2:11" x14ac:dyDescent="0.25">
      <c r="B81" s="18"/>
      <c r="C81" s="9"/>
      <c r="D81" s="9"/>
      <c r="E81" s="9"/>
      <c r="F81" s="9"/>
      <c r="G81" s="9"/>
      <c r="H81" s="9"/>
      <c r="I81" s="9"/>
      <c r="J81" s="9"/>
      <c r="K81" s="10"/>
    </row>
    <row r="82" spans="2:11" x14ac:dyDescent="0.25">
      <c r="B82" s="9"/>
      <c r="C82" s="9"/>
      <c r="D82" s="9"/>
      <c r="E82" s="9"/>
      <c r="F82" s="9"/>
      <c r="G82" s="9"/>
      <c r="H82" s="9"/>
      <c r="I82" s="9"/>
      <c r="J82" s="9"/>
      <c r="K82" s="10"/>
    </row>
  </sheetData>
  <printOptions gridLinesSet="0"/>
  <pageMargins left="0.3" right="0.3" top="0.3" bottom="0.05" header="0" footer="0"/>
  <pageSetup orientation="portrait" r:id="rId1"/>
  <headerFooter alignWithMargins="0">
    <oddHeader>&amp;C&amp;"Verdana,Bold"&amp;14TANF Caseload and Payments
(excluding TANF-UP)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topLeftCell="A10" zoomScaleNormal="100" workbookViewId="0">
      <selection sqref="A1:H1"/>
    </sheetView>
  </sheetViews>
  <sheetFormatPr defaultRowHeight="18" x14ac:dyDescent="0.25"/>
  <cols>
    <col min="1" max="1" width="9.140625" style="37"/>
    <col min="2" max="2" width="11.42578125" style="38" customWidth="1"/>
    <col min="3" max="3" width="11.7109375" style="37" bestFit="1" customWidth="1"/>
    <col min="4" max="4" width="12.42578125" style="37" customWidth="1"/>
    <col min="5" max="5" width="14.28515625" style="37" customWidth="1"/>
    <col min="6" max="6" width="15.7109375" style="37" customWidth="1"/>
    <col min="7" max="7" width="14" style="37" customWidth="1"/>
    <col min="8" max="8" width="18.28515625" style="37" customWidth="1"/>
    <col min="9" max="9" width="17.7109375" style="37" bestFit="1" customWidth="1"/>
    <col min="10" max="10" width="16.28515625" style="37" customWidth="1"/>
    <col min="11" max="11" width="14.7109375" style="37" hidden="1" customWidth="1"/>
    <col min="12" max="16384" width="9.140625" style="37"/>
  </cols>
  <sheetData>
    <row r="1" spans="2:11" ht="65.25" customHeight="1" x14ac:dyDescent="0.3">
      <c r="B1" s="54" t="s">
        <v>21</v>
      </c>
      <c r="C1" s="54" t="s">
        <v>22</v>
      </c>
      <c r="D1" s="54" t="s">
        <v>23</v>
      </c>
      <c r="E1" s="54" t="s">
        <v>24</v>
      </c>
      <c r="F1" s="54" t="s">
        <v>25</v>
      </c>
      <c r="G1" s="54" t="s">
        <v>26</v>
      </c>
      <c r="H1" s="52"/>
      <c r="K1" s="53" t="s">
        <v>0</v>
      </c>
    </row>
    <row r="2" spans="2:11" s="64" customFormat="1" ht="15" customHeight="1" x14ac:dyDescent="0.35">
      <c r="B2" s="55">
        <v>1985</v>
      </c>
      <c r="C2" s="56">
        <v>102823</v>
      </c>
      <c r="D2" s="56">
        <v>51096</v>
      </c>
      <c r="E2" s="56">
        <v>58460</v>
      </c>
      <c r="F2" s="57">
        <f t="shared" ref="F2:F33" si="0">+K2/1000000</f>
        <v>165.98598200000001</v>
      </c>
      <c r="G2" s="58">
        <f t="shared" ref="G2:G33" si="1">+(K2/E2)/12</f>
        <v>236.60905177329229</v>
      </c>
      <c r="H2" s="63"/>
      <c r="K2" s="65">
        <v>165985982</v>
      </c>
    </row>
    <row r="3" spans="2:11" s="64" customFormat="1" ht="15" customHeight="1" x14ac:dyDescent="0.35">
      <c r="B3" s="55">
        <v>1986</v>
      </c>
      <c r="C3" s="56">
        <v>102669</v>
      </c>
      <c r="D3" s="56">
        <v>50776</v>
      </c>
      <c r="E3" s="56">
        <v>58599</v>
      </c>
      <c r="F3" s="57">
        <f t="shared" si="0"/>
        <v>178.17394200000001</v>
      </c>
      <c r="G3" s="58">
        <f t="shared" si="1"/>
        <v>253.38023686411032</v>
      </c>
      <c r="H3" s="66"/>
      <c r="K3" s="65">
        <v>178173942</v>
      </c>
    </row>
    <row r="4" spans="2:11" s="64" customFormat="1" ht="15" customHeight="1" x14ac:dyDescent="0.35">
      <c r="B4" s="55">
        <v>1987</v>
      </c>
      <c r="C4" s="56">
        <v>101598</v>
      </c>
      <c r="D4" s="56">
        <v>49426</v>
      </c>
      <c r="E4" s="56">
        <v>57352</v>
      </c>
      <c r="F4" s="57">
        <f t="shared" si="0"/>
        <v>174.197532</v>
      </c>
      <c r="G4" s="58">
        <f t="shared" si="1"/>
        <v>253.11167875575393</v>
      </c>
      <c r="H4" s="66"/>
      <c r="K4" s="65">
        <v>174197532</v>
      </c>
    </row>
    <row r="5" spans="2:11" s="64" customFormat="1" ht="15" customHeight="1" x14ac:dyDescent="0.35">
      <c r="B5" s="55">
        <v>1988</v>
      </c>
      <c r="C5" s="56">
        <v>97888</v>
      </c>
      <c r="D5" s="56">
        <v>47117</v>
      </c>
      <c r="E5" s="56">
        <v>54971</v>
      </c>
      <c r="F5" s="57">
        <f t="shared" si="0"/>
        <v>167.02559199999999</v>
      </c>
      <c r="G5" s="58">
        <f t="shared" si="1"/>
        <v>253.20258560574362</v>
      </c>
      <c r="H5" s="66"/>
      <c r="K5" s="65">
        <v>167025592</v>
      </c>
    </row>
    <row r="6" spans="2:11" s="64" customFormat="1" ht="15" customHeight="1" x14ac:dyDescent="0.35">
      <c r="B6" s="55">
        <v>1989</v>
      </c>
      <c r="C6" s="56">
        <v>99327</v>
      </c>
      <c r="D6" s="56">
        <v>45910</v>
      </c>
      <c r="E6" s="56">
        <v>53940</v>
      </c>
      <c r="F6" s="57">
        <f t="shared" si="0"/>
        <v>166.10544100000001</v>
      </c>
      <c r="G6" s="58">
        <f t="shared" si="1"/>
        <v>256.62069120009886</v>
      </c>
      <c r="H6" s="66"/>
      <c r="K6" s="65">
        <v>166105441</v>
      </c>
    </row>
    <row r="7" spans="2:11" s="64" customFormat="1" ht="15" customHeight="1" x14ac:dyDescent="0.35">
      <c r="B7" s="55">
        <v>1990</v>
      </c>
      <c r="C7" s="56">
        <v>103069</v>
      </c>
      <c r="D7" s="56">
        <v>46601</v>
      </c>
      <c r="E7" s="56">
        <v>55499</v>
      </c>
      <c r="F7" s="57">
        <f t="shared" si="0"/>
        <v>172.70869200000001</v>
      </c>
      <c r="G7" s="58">
        <f t="shared" si="1"/>
        <v>259.32703291951208</v>
      </c>
      <c r="H7" s="66"/>
      <c r="K7" s="65">
        <v>172708692</v>
      </c>
    </row>
    <row r="8" spans="2:11" s="64" customFormat="1" ht="15" customHeight="1" x14ac:dyDescent="0.35">
      <c r="B8" s="55">
        <v>1991</v>
      </c>
      <c r="C8" s="56">
        <v>109467</v>
      </c>
      <c r="D8" s="56">
        <v>49506</v>
      </c>
      <c r="E8" s="56">
        <v>59488</v>
      </c>
      <c r="F8" s="57">
        <f t="shared" si="0"/>
        <v>189.071853</v>
      </c>
      <c r="G8" s="58">
        <f t="shared" si="1"/>
        <v>264.85993393625603</v>
      </c>
      <c r="H8" s="66"/>
      <c r="K8" s="65">
        <v>189071853</v>
      </c>
    </row>
    <row r="9" spans="2:11" s="64" customFormat="1" ht="15" customHeight="1" x14ac:dyDescent="0.35">
      <c r="B9" s="55">
        <v>1992</v>
      </c>
      <c r="C9" s="56">
        <v>124904</v>
      </c>
      <c r="D9" s="56">
        <v>56903</v>
      </c>
      <c r="E9" s="56">
        <v>68430</v>
      </c>
      <c r="F9" s="57">
        <f t="shared" si="0"/>
        <v>216.39500799999999</v>
      </c>
      <c r="G9" s="58">
        <f t="shared" si="1"/>
        <v>263.52356179063764</v>
      </c>
      <c r="H9" s="66"/>
      <c r="K9" s="65">
        <v>216395008</v>
      </c>
    </row>
    <row r="10" spans="2:11" s="64" customFormat="1" ht="15" customHeight="1" x14ac:dyDescent="0.35">
      <c r="B10" s="55">
        <v>1993</v>
      </c>
      <c r="C10" s="56">
        <v>130985</v>
      </c>
      <c r="D10" s="56">
        <v>59165</v>
      </c>
      <c r="E10" s="56">
        <v>72313</v>
      </c>
      <c r="F10" s="57">
        <f t="shared" si="0"/>
        <v>227.23061799999999</v>
      </c>
      <c r="G10" s="58">
        <f t="shared" si="1"/>
        <v>261.86003669234208</v>
      </c>
      <c r="H10" s="66"/>
      <c r="K10" s="65">
        <v>227230618</v>
      </c>
    </row>
    <row r="11" spans="2:11" s="64" customFormat="1" ht="15" customHeight="1" x14ac:dyDescent="0.35">
      <c r="B11" s="55">
        <v>1994</v>
      </c>
      <c r="C11" s="56">
        <v>132660</v>
      </c>
      <c r="D11" s="56">
        <v>59535</v>
      </c>
      <c r="E11" s="56">
        <v>73978</v>
      </c>
      <c r="F11" s="57">
        <f t="shared" si="0"/>
        <v>231.169186</v>
      </c>
      <c r="G11" s="58">
        <f t="shared" si="1"/>
        <v>260.40307704092208</v>
      </c>
      <c r="H11" s="66"/>
      <c r="K11" s="65">
        <v>231169186</v>
      </c>
    </row>
    <row r="12" spans="2:11" s="64" customFormat="1" ht="15" customHeight="1" x14ac:dyDescent="0.35">
      <c r="B12" s="55">
        <v>1995</v>
      </c>
      <c r="C12" s="56">
        <v>129548</v>
      </c>
      <c r="D12" s="56">
        <v>56968</v>
      </c>
      <c r="E12" s="56">
        <v>73033</v>
      </c>
      <c r="F12" s="57">
        <f t="shared" si="0"/>
        <v>225.85129800000001</v>
      </c>
      <c r="G12" s="58">
        <f t="shared" si="1"/>
        <v>257.70461982939219</v>
      </c>
      <c r="H12" s="66"/>
      <c r="K12" s="65">
        <v>225851298</v>
      </c>
    </row>
    <row r="13" spans="2:11" s="64" customFormat="1" ht="15" customHeight="1" x14ac:dyDescent="0.35">
      <c r="B13" s="55">
        <v>1996</v>
      </c>
      <c r="C13" s="56">
        <v>116311</v>
      </c>
      <c r="D13" s="56">
        <v>48903</v>
      </c>
      <c r="E13" s="56">
        <v>66177</v>
      </c>
      <c r="F13" s="57">
        <f t="shared" si="0"/>
        <v>201.27584400000001</v>
      </c>
      <c r="G13" s="58">
        <f t="shared" si="1"/>
        <v>253.45644257068167</v>
      </c>
      <c r="H13" s="66"/>
      <c r="K13" s="65">
        <v>201275844</v>
      </c>
    </row>
    <row r="14" spans="2:11" s="64" customFormat="1" ht="15" customHeight="1" x14ac:dyDescent="0.35">
      <c r="B14" s="55">
        <v>1997</v>
      </c>
      <c r="C14" s="56">
        <v>97575</v>
      </c>
      <c r="D14" s="56">
        <v>38795</v>
      </c>
      <c r="E14" s="56">
        <v>56256</v>
      </c>
      <c r="F14" s="57">
        <f t="shared" si="0"/>
        <v>164.23629</v>
      </c>
      <c r="G14" s="58">
        <f t="shared" si="1"/>
        <v>243.28707160125143</v>
      </c>
      <c r="H14" s="66"/>
      <c r="K14" s="65">
        <v>164236290</v>
      </c>
    </row>
    <row r="15" spans="2:11" s="64" customFormat="1" ht="15" customHeight="1" x14ac:dyDescent="0.35">
      <c r="B15" s="55">
        <v>1998</v>
      </c>
      <c r="C15" s="56">
        <v>75656</v>
      </c>
      <c r="D15" s="56">
        <v>29426</v>
      </c>
      <c r="E15" s="56">
        <v>44091</v>
      </c>
      <c r="F15" s="57">
        <f t="shared" si="0"/>
        <v>131.11700999999999</v>
      </c>
      <c r="G15" s="58">
        <f t="shared" si="1"/>
        <v>247.81514368011611</v>
      </c>
      <c r="H15" s="66"/>
      <c r="K15" s="65">
        <v>131117010</v>
      </c>
    </row>
    <row r="16" spans="2:11" s="64" customFormat="1" ht="15" customHeight="1" x14ac:dyDescent="0.35">
      <c r="B16" s="55">
        <v>1999</v>
      </c>
      <c r="C16" s="56">
        <v>64273</v>
      </c>
      <c r="D16" s="56">
        <v>24865</v>
      </c>
      <c r="E16" s="56">
        <v>37798</v>
      </c>
      <c r="F16" s="57">
        <f t="shared" si="0"/>
        <v>112.28717399999999</v>
      </c>
      <c r="G16" s="58">
        <f t="shared" si="1"/>
        <v>247.55977829514791</v>
      </c>
      <c r="H16" s="66"/>
      <c r="K16" s="65">
        <v>112287174</v>
      </c>
    </row>
    <row r="17" spans="2:11" s="64" customFormat="1" ht="15" customHeight="1" x14ac:dyDescent="0.35">
      <c r="B17" s="55">
        <v>2000</v>
      </c>
      <c r="C17" s="56">
        <v>55470</v>
      </c>
      <c r="D17" s="56">
        <v>20264</v>
      </c>
      <c r="E17" s="56">
        <v>32871</v>
      </c>
      <c r="F17" s="57">
        <f t="shared" si="0"/>
        <v>95.393134000000003</v>
      </c>
      <c r="G17" s="58">
        <f t="shared" si="1"/>
        <v>241.83711579609178</v>
      </c>
      <c r="H17" s="66"/>
      <c r="K17" s="65">
        <v>95393134</v>
      </c>
    </row>
    <row r="18" spans="2:11" s="64" customFormat="1" ht="15" customHeight="1" x14ac:dyDescent="0.35">
      <c r="B18" s="55">
        <v>2001</v>
      </c>
      <c r="C18" s="56">
        <v>47885</v>
      </c>
      <c r="D18" s="56">
        <v>16785</v>
      </c>
      <c r="E18" s="56">
        <v>29043</v>
      </c>
      <c r="F18" s="57">
        <f t="shared" si="0"/>
        <v>91.243764999999996</v>
      </c>
      <c r="G18" s="58">
        <f t="shared" si="1"/>
        <v>261.80653112052244</v>
      </c>
      <c r="H18" s="66"/>
      <c r="K18" s="63">
        <v>91243765</v>
      </c>
    </row>
    <row r="19" spans="2:11" s="64" customFormat="1" ht="15" customHeight="1" x14ac:dyDescent="0.35">
      <c r="B19" s="55">
        <v>2002</v>
      </c>
      <c r="C19" s="56">
        <v>47907</v>
      </c>
      <c r="D19" s="56">
        <v>17342</v>
      </c>
      <c r="E19" s="56">
        <v>29271</v>
      </c>
      <c r="F19" s="57">
        <f t="shared" si="0"/>
        <v>92.332442999999998</v>
      </c>
      <c r="G19" s="58">
        <f t="shared" si="1"/>
        <v>262.86666837484199</v>
      </c>
      <c r="H19" s="66"/>
      <c r="K19" s="63">
        <v>92332443</v>
      </c>
    </row>
    <row r="20" spans="2:11" s="64" customFormat="1" ht="15" customHeight="1" x14ac:dyDescent="0.35">
      <c r="B20" s="55">
        <v>2003</v>
      </c>
      <c r="C20" s="56">
        <v>49844</v>
      </c>
      <c r="D20" s="56">
        <v>18629</v>
      </c>
      <c r="E20" s="56">
        <v>30377</v>
      </c>
      <c r="F20" s="57">
        <f t="shared" si="0"/>
        <v>96.842425000000006</v>
      </c>
      <c r="G20" s="58">
        <f t="shared" si="1"/>
        <v>265.66817274034082</v>
      </c>
      <c r="H20" s="66"/>
      <c r="K20" s="63">
        <v>96842425</v>
      </c>
    </row>
    <row r="21" spans="2:11" s="64" customFormat="1" ht="15" customHeight="1" x14ac:dyDescent="0.35">
      <c r="B21" s="55">
        <v>2004</v>
      </c>
      <c r="C21" s="56">
        <v>51713</v>
      </c>
      <c r="D21" s="56">
        <v>20886</v>
      </c>
      <c r="E21" s="56">
        <v>33149</v>
      </c>
      <c r="F21" s="57">
        <f t="shared" si="0"/>
        <v>110.706827</v>
      </c>
      <c r="G21" s="58">
        <f t="shared" si="1"/>
        <v>278.30610023429568</v>
      </c>
      <c r="H21" s="66"/>
      <c r="K21" s="63">
        <v>110706827</v>
      </c>
    </row>
    <row r="22" spans="2:11" s="64" customFormat="1" ht="15" customHeight="1" x14ac:dyDescent="0.35">
      <c r="B22" s="55">
        <v>2005</v>
      </c>
      <c r="C22" s="56">
        <v>54970</v>
      </c>
      <c r="D22" s="56">
        <v>22501</v>
      </c>
      <c r="E22" s="56">
        <v>34956</v>
      </c>
      <c r="F22" s="57">
        <f t="shared" si="0"/>
        <v>119.270865</v>
      </c>
      <c r="G22" s="58">
        <f t="shared" si="1"/>
        <v>284.33570059503376</v>
      </c>
      <c r="H22" s="66"/>
      <c r="K22" s="63">
        <v>119270865</v>
      </c>
    </row>
    <row r="23" spans="2:11" s="64" customFormat="1" ht="15" customHeight="1" x14ac:dyDescent="0.35">
      <c r="B23" s="55">
        <v>2006</v>
      </c>
      <c r="C23" s="56">
        <v>54017</v>
      </c>
      <c r="D23" s="56">
        <v>21517</v>
      </c>
      <c r="E23" s="56">
        <v>34549</v>
      </c>
      <c r="F23" s="57">
        <f t="shared" si="0"/>
        <v>116.79384309999999</v>
      </c>
      <c r="G23" s="58">
        <f t="shared" si="1"/>
        <v>281.71062138798032</v>
      </c>
      <c r="H23" s="66"/>
      <c r="K23" s="63">
        <v>116793843.09999999</v>
      </c>
    </row>
    <row r="24" spans="2:11" s="64" customFormat="1" ht="15" customHeight="1" x14ac:dyDescent="0.35">
      <c r="B24" s="55">
        <v>2007</v>
      </c>
      <c r="C24" s="56">
        <v>48702</v>
      </c>
      <c r="D24" s="56">
        <v>18764</v>
      </c>
      <c r="E24" s="56">
        <v>32029</v>
      </c>
      <c r="F24" s="57">
        <f t="shared" si="0"/>
        <v>106.46380000000001</v>
      </c>
      <c r="G24" s="58">
        <f t="shared" si="1"/>
        <v>276.99844932196862</v>
      </c>
      <c r="H24" s="66"/>
      <c r="K24" s="63">
        <v>106463800</v>
      </c>
    </row>
    <row r="25" spans="2:11" s="64" customFormat="1" ht="15" customHeight="1" x14ac:dyDescent="0.35">
      <c r="B25" s="55">
        <v>2008</v>
      </c>
      <c r="C25" s="56">
        <v>44941.916666666664</v>
      </c>
      <c r="D25" s="56">
        <v>16790.833333333332</v>
      </c>
      <c r="E25" s="56">
        <v>31050.583333333332</v>
      </c>
      <c r="F25" s="57">
        <f t="shared" si="0"/>
        <v>99.480823889999982</v>
      </c>
      <c r="G25" s="58">
        <f t="shared" si="1"/>
        <v>266.98592321131912</v>
      </c>
      <c r="H25" s="66"/>
      <c r="K25" s="63">
        <v>99480823.889999986</v>
      </c>
    </row>
    <row r="26" spans="2:11" s="64" customFormat="1" ht="15" customHeight="1" x14ac:dyDescent="0.35">
      <c r="B26" s="55">
        <v>2009</v>
      </c>
      <c r="C26" s="56">
        <v>48341.333333333336</v>
      </c>
      <c r="D26" s="56">
        <v>18703.833333333332</v>
      </c>
      <c r="E26" s="56">
        <v>32591.833333333332</v>
      </c>
      <c r="F26" s="57">
        <f t="shared" si="0"/>
        <v>105.65461462799999</v>
      </c>
      <c r="G26" s="58">
        <f t="shared" si="1"/>
        <v>270.14593284616291</v>
      </c>
      <c r="H26" s="66"/>
      <c r="K26" s="63">
        <v>105654614.62799999</v>
      </c>
    </row>
    <row r="27" spans="2:11" s="64" customFormat="1" ht="15" customHeight="1" x14ac:dyDescent="0.35">
      <c r="B27" s="55">
        <v>2010</v>
      </c>
      <c r="C27" s="56">
        <v>54619</v>
      </c>
      <c r="D27" s="56">
        <v>22139</v>
      </c>
      <c r="E27" s="56">
        <v>36358</v>
      </c>
      <c r="F27" s="57">
        <f t="shared" si="0"/>
        <v>118.37138788999999</v>
      </c>
      <c r="G27" s="58">
        <f t="shared" si="1"/>
        <v>271.30981693620845</v>
      </c>
      <c r="H27" s="66"/>
      <c r="K27" s="63">
        <v>118371387.89</v>
      </c>
    </row>
    <row r="28" spans="2:11" s="64" customFormat="1" ht="15" customHeight="1" x14ac:dyDescent="0.35">
      <c r="B28" s="55">
        <v>2011</v>
      </c>
      <c r="C28" s="56">
        <v>53679</v>
      </c>
      <c r="D28" s="56">
        <v>21791</v>
      </c>
      <c r="E28" s="56">
        <v>36340</v>
      </c>
      <c r="F28" s="57">
        <f t="shared" si="0"/>
        <v>116.91581595000001</v>
      </c>
      <c r="G28" s="58">
        <f t="shared" si="1"/>
        <v>268.10634734452395</v>
      </c>
      <c r="H28" s="66"/>
      <c r="K28" s="63">
        <v>116915815.95</v>
      </c>
    </row>
    <row r="29" spans="2:11" s="64" customFormat="1" ht="15" customHeight="1" x14ac:dyDescent="0.35">
      <c r="B29" s="55">
        <v>2012</v>
      </c>
      <c r="C29" s="56">
        <v>50509</v>
      </c>
      <c r="D29" s="56">
        <v>19981</v>
      </c>
      <c r="E29" s="56">
        <v>33754</v>
      </c>
      <c r="F29" s="57">
        <f t="shared" si="0"/>
        <v>104.23225868999999</v>
      </c>
      <c r="G29" s="58">
        <f t="shared" si="1"/>
        <v>257.33310296557443</v>
      </c>
      <c r="H29" s="66"/>
      <c r="K29" s="63">
        <v>104232258.69</v>
      </c>
    </row>
    <row r="30" spans="2:11" s="64" customFormat="1" ht="15" customHeight="1" x14ac:dyDescent="0.35">
      <c r="B30" s="55">
        <v>2013</v>
      </c>
      <c r="C30" s="56">
        <v>47245</v>
      </c>
      <c r="D30" s="56">
        <v>18276</v>
      </c>
      <c r="E30" s="56">
        <v>31631</v>
      </c>
      <c r="F30" s="57">
        <f t="shared" si="0"/>
        <v>97.114270200000007</v>
      </c>
      <c r="G30" s="58">
        <f t="shared" si="1"/>
        <v>255.85203913881949</v>
      </c>
      <c r="H30" s="66"/>
      <c r="K30" s="63">
        <v>97114270.200000003</v>
      </c>
    </row>
    <row r="31" spans="2:11" s="64" customFormat="1" ht="15" customHeight="1" x14ac:dyDescent="0.35">
      <c r="B31" s="55">
        <v>2014</v>
      </c>
      <c r="C31" s="56">
        <v>42647</v>
      </c>
      <c r="D31" s="56">
        <v>15848</v>
      </c>
      <c r="E31" s="56">
        <v>28394</v>
      </c>
      <c r="F31" s="57">
        <f t="shared" si="0"/>
        <v>86.8488945</v>
      </c>
      <c r="G31" s="58">
        <f t="shared" si="1"/>
        <v>254.8921559132211</v>
      </c>
      <c r="H31" s="66"/>
      <c r="K31" s="63">
        <v>86848894.5</v>
      </c>
    </row>
    <row r="32" spans="2:11" s="64" customFormat="1" ht="15" customHeight="1" x14ac:dyDescent="0.35">
      <c r="B32" s="55">
        <v>2015</v>
      </c>
      <c r="C32" s="56">
        <v>38818</v>
      </c>
      <c r="D32" s="56">
        <v>13775</v>
      </c>
      <c r="E32" s="56">
        <v>25711</v>
      </c>
      <c r="F32" s="57">
        <f t="shared" si="0"/>
        <v>79.528343819999989</v>
      </c>
      <c r="G32" s="58">
        <f t="shared" si="1"/>
        <v>257.76368033137567</v>
      </c>
      <c r="H32" s="66"/>
      <c r="K32" s="63">
        <v>79528343.819999993</v>
      </c>
    </row>
    <row r="33" spans="1:11" s="64" customFormat="1" ht="15" customHeight="1" x14ac:dyDescent="0.35">
      <c r="B33" s="55">
        <v>2016</v>
      </c>
      <c r="C33" s="56">
        <v>35449</v>
      </c>
      <c r="D33" s="56">
        <v>11939</v>
      </c>
      <c r="E33" s="56">
        <v>23504</v>
      </c>
      <c r="F33" s="57">
        <f t="shared" si="0"/>
        <v>73.257974860000004</v>
      </c>
      <c r="G33" s="58">
        <f t="shared" si="1"/>
        <v>259.73584233889267</v>
      </c>
      <c r="H33" s="66"/>
      <c r="K33" s="63">
        <v>73257974.859999999</v>
      </c>
    </row>
    <row r="34" spans="1:11" s="64" customFormat="1" ht="15" customHeight="1" x14ac:dyDescent="0.35">
      <c r="B34" s="55">
        <v>2017</v>
      </c>
      <c r="C34" s="56"/>
      <c r="D34" s="56"/>
      <c r="E34" s="56"/>
      <c r="F34" s="57"/>
      <c r="G34" s="58"/>
      <c r="H34" s="66"/>
      <c r="K34" s="63"/>
    </row>
    <row r="35" spans="1:11" s="64" customFormat="1" ht="15" customHeight="1" x14ac:dyDescent="0.35">
      <c r="B35" s="55">
        <v>2018</v>
      </c>
      <c r="C35" s="56">
        <v>29487</v>
      </c>
      <c r="D35" s="56">
        <v>8621</v>
      </c>
      <c r="E35" s="56">
        <v>18070</v>
      </c>
      <c r="F35" s="57">
        <f>+K35/1000000</f>
        <v>65.605282000000003</v>
      </c>
      <c r="G35" s="58">
        <f>+(K35/E35)/12</f>
        <v>302.55156797638813</v>
      </c>
      <c r="H35" s="66"/>
      <c r="K35" s="63">
        <v>65605282</v>
      </c>
    </row>
    <row r="36" spans="1:11" s="64" customFormat="1" ht="15" customHeight="1" x14ac:dyDescent="0.35">
      <c r="B36" s="55">
        <v>2019</v>
      </c>
      <c r="C36" s="56">
        <f>+'SFY 2019'!E16</f>
        <v>27255.666666666668</v>
      </c>
      <c r="D36" s="56">
        <f>+'SFY 2019'!F16</f>
        <v>7469.583333333333</v>
      </c>
      <c r="E36" s="56">
        <f>+'SFY 2019'!G16</f>
        <v>16594.166666666668</v>
      </c>
      <c r="F36" s="57">
        <f>+K36/1000000</f>
        <v>59.989208820000002</v>
      </c>
      <c r="G36" s="58">
        <f>+(K36/E36)/12</f>
        <v>301.25650991814388</v>
      </c>
      <c r="H36" s="66"/>
      <c r="K36" s="63">
        <f>+'SFY 2019'!H16</f>
        <v>59989208.82</v>
      </c>
    </row>
    <row r="37" spans="1:11" s="64" customFormat="1" ht="15" customHeight="1" x14ac:dyDescent="0.35">
      <c r="B37" s="59">
        <v>2020</v>
      </c>
      <c r="C37" s="60">
        <f>+'SFY 2020'!E16</f>
        <v>25810.25</v>
      </c>
      <c r="D37" s="60">
        <f>+'SFY 2020'!F16</f>
        <v>6890.083333333333</v>
      </c>
      <c r="E37" s="60">
        <f>+'SFY 2020'!G16</f>
        <v>15686.666666666666</v>
      </c>
      <c r="F37" s="61">
        <f>'SFY 2020'!H16/1000000</f>
        <v>59.540370359999997</v>
      </c>
      <c r="G37" s="62">
        <f>(F37*1000000/E37)/12</f>
        <v>316.30031002974926</v>
      </c>
      <c r="H37" s="66"/>
      <c r="K37" s="63"/>
    </row>
    <row r="38" spans="1:11" ht="33" customHeight="1" x14ac:dyDescent="0.25">
      <c r="B38" s="74" t="s">
        <v>29</v>
      </c>
      <c r="C38" s="74"/>
      <c r="D38" s="74"/>
      <c r="E38" s="74"/>
      <c r="F38" s="74"/>
      <c r="G38" s="74"/>
      <c r="H38" s="40"/>
    </row>
    <row r="39" spans="1:11" ht="14.1" customHeight="1" x14ac:dyDescent="0.25">
      <c r="B39" s="37"/>
      <c r="H39" s="40"/>
    </row>
    <row r="40" spans="1:11" ht="14.1" customHeight="1" x14ac:dyDescent="0.25">
      <c r="B40" s="37"/>
      <c r="H40" s="40"/>
    </row>
    <row r="41" spans="1:11" ht="14.1" customHeight="1" x14ac:dyDescent="0.25">
      <c r="B41" s="37"/>
      <c r="H41" s="40"/>
    </row>
    <row r="42" spans="1:11" ht="14.1" customHeight="1" x14ac:dyDescent="0.25">
      <c r="B42" s="37"/>
      <c r="H42" s="40"/>
    </row>
    <row r="43" spans="1:11" ht="14.1" customHeight="1" x14ac:dyDescent="0.25">
      <c r="B43" s="37"/>
      <c r="H43" s="40"/>
    </row>
    <row r="44" spans="1:11" ht="14.1" customHeight="1" x14ac:dyDescent="0.25">
      <c r="B44" s="37"/>
      <c r="H44" s="40"/>
    </row>
    <row r="45" spans="1:11" ht="14.1" customHeight="1" x14ac:dyDescent="0.25">
      <c r="B45" s="37"/>
      <c r="H45" s="40"/>
    </row>
    <row r="46" spans="1:11" s="39" customFormat="1" ht="14.1" customHeight="1" x14ac:dyDescent="0.25">
      <c r="A46" s="37"/>
      <c r="B46" s="37"/>
      <c r="C46" s="37"/>
      <c r="D46" s="37"/>
      <c r="E46" s="37"/>
      <c r="F46" s="37"/>
      <c r="G46" s="37"/>
      <c r="H46" s="40"/>
      <c r="I46" s="37"/>
      <c r="J46" s="37"/>
    </row>
    <row r="47" spans="1:11" s="39" customFormat="1" ht="14.1" customHeight="1" x14ac:dyDescent="0.25">
      <c r="A47" s="37"/>
      <c r="B47" s="37"/>
      <c r="C47" s="37"/>
      <c r="D47" s="37"/>
      <c r="E47" s="37"/>
      <c r="F47" s="37"/>
      <c r="G47" s="37"/>
      <c r="H47" s="40"/>
      <c r="I47" s="37"/>
      <c r="J47" s="37"/>
    </row>
    <row r="48" spans="1:11" s="39" customFormat="1" ht="14.25" customHeight="1" x14ac:dyDescent="0.25">
      <c r="A48" s="37"/>
      <c r="B48" s="37"/>
      <c r="C48" s="37"/>
      <c r="D48" s="37"/>
      <c r="E48" s="37"/>
      <c r="F48" s="37"/>
      <c r="G48" s="37"/>
      <c r="H48" s="40"/>
      <c r="I48" s="37"/>
      <c r="J48" s="37"/>
    </row>
    <row r="49" spans="1:10" s="39" customFormat="1" ht="14.25" customHeight="1" x14ac:dyDescent="0.25">
      <c r="A49" s="37"/>
      <c r="B49" s="37"/>
      <c r="C49" s="37"/>
      <c r="D49" s="37"/>
      <c r="E49" s="37"/>
      <c r="F49" s="37"/>
      <c r="G49" s="37"/>
      <c r="H49" s="40"/>
      <c r="I49" s="37"/>
      <c r="J49" s="37"/>
    </row>
    <row r="50" spans="1:10" s="39" customFormat="1" ht="14.25" customHeight="1" x14ac:dyDescent="0.25">
      <c r="A50" s="37"/>
      <c r="B50" s="37"/>
      <c r="C50" s="37"/>
      <c r="D50" s="37"/>
      <c r="E50" s="37"/>
      <c r="F50" s="37"/>
      <c r="G50" s="37"/>
      <c r="H50" s="40"/>
      <c r="I50" s="37"/>
      <c r="J50" s="37"/>
    </row>
    <row r="51" spans="1:10" s="39" customFormat="1" ht="14.25" customHeight="1" x14ac:dyDescent="0.25">
      <c r="A51" s="37"/>
      <c r="B51" s="37"/>
      <c r="C51" s="37"/>
      <c r="D51" s="37"/>
      <c r="E51" s="37"/>
      <c r="F51" s="37"/>
      <c r="G51" s="37"/>
      <c r="H51" s="40"/>
      <c r="I51" s="37"/>
      <c r="J51" s="37"/>
    </row>
    <row r="52" spans="1:10" s="39" customFormat="1" ht="14.25" customHeight="1" x14ac:dyDescent="0.25">
      <c r="A52" s="37"/>
      <c r="B52" s="37"/>
      <c r="C52" s="37"/>
      <c r="D52" s="37"/>
      <c r="E52" s="37"/>
      <c r="F52" s="37"/>
      <c r="G52" s="37"/>
      <c r="H52" s="40"/>
      <c r="I52" s="37"/>
      <c r="J52" s="37"/>
    </row>
    <row r="53" spans="1:10" s="39" customFormat="1" ht="14.25" customHeight="1" x14ac:dyDescent="0.25">
      <c r="A53" s="37"/>
      <c r="B53" s="38"/>
      <c r="C53" s="37"/>
      <c r="D53" s="37"/>
      <c r="E53" s="37"/>
      <c r="F53" s="37"/>
      <c r="G53" s="37"/>
      <c r="H53" s="37"/>
      <c r="I53" s="37"/>
      <c r="J53" s="37"/>
    </row>
    <row r="54" spans="1:10" s="39" customFormat="1" ht="14.25" customHeight="1" x14ac:dyDescent="0.25">
      <c r="A54" s="37"/>
      <c r="B54" s="38"/>
      <c r="C54" s="37"/>
      <c r="D54" s="37"/>
      <c r="E54" s="37"/>
      <c r="F54" s="37"/>
      <c r="G54" s="37"/>
      <c r="H54" s="37"/>
      <c r="I54" s="37"/>
      <c r="J54" s="37"/>
    </row>
    <row r="55" spans="1:10" s="39" customFormat="1" ht="14.25" customHeight="1" x14ac:dyDescent="0.25">
      <c r="A55" s="37"/>
      <c r="B55" s="38"/>
      <c r="C55" s="37"/>
      <c r="D55" s="37"/>
      <c r="E55" s="37"/>
      <c r="F55" s="37"/>
      <c r="G55" s="37"/>
      <c r="H55" s="37"/>
      <c r="I55" s="37"/>
      <c r="J55" s="37"/>
    </row>
    <row r="56" spans="1:10" s="39" customFormat="1" ht="14.25" customHeight="1" x14ac:dyDescent="0.25">
      <c r="A56" s="37"/>
      <c r="B56" s="38"/>
      <c r="C56" s="37"/>
      <c r="D56" s="37"/>
      <c r="E56" s="37"/>
      <c r="F56" s="37"/>
      <c r="G56" s="37"/>
      <c r="H56" s="37"/>
      <c r="I56" s="37"/>
      <c r="J56" s="37"/>
    </row>
    <row r="57" spans="1:10" s="39" customFormat="1" ht="14.25" customHeight="1" x14ac:dyDescent="0.25">
      <c r="A57" s="37"/>
      <c r="B57" s="38"/>
      <c r="C57" s="37"/>
      <c r="D57" s="37"/>
      <c r="E57" s="37"/>
      <c r="F57" s="37"/>
      <c r="G57" s="37"/>
      <c r="H57" s="37"/>
      <c r="I57" s="37"/>
      <c r="J57" s="37"/>
    </row>
    <row r="58" spans="1:10" s="39" customFormat="1" ht="14.25" customHeight="1" x14ac:dyDescent="0.25">
      <c r="A58" s="37"/>
      <c r="B58" s="38"/>
      <c r="C58" s="37"/>
      <c r="D58" s="37"/>
      <c r="E58" s="37"/>
      <c r="F58" s="37"/>
      <c r="G58" s="37"/>
      <c r="H58" s="37"/>
      <c r="I58" s="37"/>
      <c r="J58" s="37"/>
    </row>
    <row r="59" spans="1:10" s="39" customFormat="1" ht="14.25" customHeight="1" x14ac:dyDescent="0.25">
      <c r="A59" s="37"/>
      <c r="B59" s="38"/>
      <c r="C59" s="37"/>
      <c r="D59" s="37"/>
      <c r="E59" s="37"/>
      <c r="F59" s="37"/>
      <c r="G59" s="37"/>
      <c r="H59" s="37"/>
      <c r="I59" s="37"/>
      <c r="J59" s="37"/>
    </row>
    <row r="60" spans="1:10" s="39" customFormat="1" ht="14.25" customHeight="1" x14ac:dyDescent="0.25">
      <c r="A60" s="37"/>
      <c r="B60" s="38"/>
      <c r="C60" s="37"/>
      <c r="D60" s="37"/>
      <c r="E60" s="37"/>
      <c r="F60" s="37"/>
      <c r="G60" s="37"/>
      <c r="H60" s="37"/>
      <c r="I60" s="37"/>
      <c r="J60" s="37"/>
    </row>
    <row r="61" spans="1:10" s="39" customFormat="1" ht="14.25" customHeight="1" x14ac:dyDescent="0.25">
      <c r="A61" s="37"/>
      <c r="B61" s="38"/>
      <c r="C61" s="37"/>
      <c r="D61" s="37"/>
      <c r="E61" s="37"/>
      <c r="F61" s="37"/>
      <c r="G61" s="37"/>
      <c r="H61" s="37"/>
      <c r="I61" s="37"/>
      <c r="J61" s="37"/>
    </row>
    <row r="62" spans="1:10" ht="14.25" customHeight="1" x14ac:dyDescent="0.25">
      <c r="C62" s="41"/>
      <c r="D62" s="41"/>
      <c r="E62" s="41"/>
      <c r="F62" s="41"/>
      <c r="G62" s="41"/>
      <c r="H62" s="41"/>
    </row>
    <row r="63" spans="1:10" x14ac:dyDescent="0.25">
      <c r="C63" s="42"/>
      <c r="D63" s="41"/>
      <c r="E63" s="41"/>
      <c r="F63" s="41"/>
      <c r="G63" s="41"/>
      <c r="H63" s="41"/>
    </row>
    <row r="64" spans="1:10" ht="42" customHeight="1" x14ac:dyDescent="0.25">
      <c r="C64" s="12"/>
      <c r="D64" s="12"/>
      <c r="E64" s="12"/>
      <c r="F64" s="12"/>
      <c r="G64" s="12"/>
      <c r="H64" s="12"/>
    </row>
    <row r="65" spans="2:8" hidden="1" x14ac:dyDescent="0.25">
      <c r="C65" s="43"/>
      <c r="D65" s="43"/>
      <c r="E65" s="43"/>
      <c r="F65" s="43"/>
      <c r="G65" s="43"/>
      <c r="H65" s="43"/>
    </row>
    <row r="66" spans="2:8" hidden="1" x14ac:dyDescent="0.25">
      <c r="C66" s="43"/>
      <c r="D66" s="44"/>
      <c r="E66" s="44"/>
      <c r="F66" s="44"/>
      <c r="G66" s="44"/>
      <c r="H66" s="44"/>
    </row>
    <row r="67" spans="2:8" hidden="1" x14ac:dyDescent="0.25">
      <c r="C67" s="43"/>
      <c r="D67" s="44"/>
      <c r="E67" s="44"/>
      <c r="F67" s="44"/>
      <c r="G67" s="44"/>
      <c r="H67" s="44"/>
    </row>
    <row r="68" spans="2:8" ht="20.100000000000001" customHeight="1" x14ac:dyDescent="0.25">
      <c r="C68" s="43"/>
      <c r="D68" s="44"/>
      <c r="E68" s="45"/>
      <c r="F68" s="45"/>
      <c r="G68" s="45"/>
      <c r="H68" s="45"/>
    </row>
    <row r="69" spans="2:8" ht="20.100000000000001" customHeight="1" x14ac:dyDescent="0.25">
      <c r="C69" s="43"/>
      <c r="D69" s="44"/>
      <c r="E69" s="45"/>
      <c r="F69" s="45"/>
      <c r="G69" s="45"/>
      <c r="H69" s="45"/>
    </row>
    <row r="70" spans="2:8" ht="20.100000000000001" customHeight="1" x14ac:dyDescent="0.25">
      <c r="C70" s="43"/>
      <c r="D70" s="44"/>
      <c r="E70" s="45"/>
      <c r="F70" s="45"/>
      <c r="G70" s="45"/>
      <c r="H70" s="45"/>
    </row>
    <row r="71" spans="2:8" ht="20.100000000000001" customHeight="1" x14ac:dyDescent="0.25">
      <c r="C71" s="43"/>
      <c r="D71" s="44"/>
      <c r="E71" s="45"/>
      <c r="F71" s="45"/>
      <c r="G71" s="45"/>
      <c r="H71" s="45"/>
    </row>
    <row r="72" spans="2:8" ht="20.100000000000001" customHeight="1" x14ac:dyDescent="0.25">
      <c r="C72" s="43"/>
      <c r="D72" s="44"/>
      <c r="E72" s="45"/>
      <c r="F72" s="45"/>
      <c r="G72" s="45"/>
      <c r="H72" s="45"/>
    </row>
    <row r="73" spans="2:8" s="46" customFormat="1" ht="20.100000000000001" customHeight="1" x14ac:dyDescent="0.25">
      <c r="B73" s="47"/>
      <c r="C73" s="48"/>
      <c r="D73" s="49"/>
      <c r="E73" s="50"/>
      <c r="F73" s="50"/>
      <c r="G73" s="50"/>
      <c r="H73" s="50"/>
    </row>
    <row r="74" spans="2:8" s="46" customFormat="1" ht="20.100000000000001" customHeight="1" x14ac:dyDescent="0.25">
      <c r="B74" s="47"/>
      <c r="C74" s="48"/>
      <c r="D74" s="49"/>
      <c r="E74" s="50"/>
      <c r="F74" s="50"/>
      <c r="G74" s="50"/>
      <c r="H74" s="50"/>
    </row>
    <row r="75" spans="2:8" s="46" customFormat="1" ht="20.100000000000001" customHeight="1" x14ac:dyDescent="0.25">
      <c r="B75" s="47"/>
      <c r="C75" s="48"/>
      <c r="D75" s="49"/>
      <c r="E75" s="50"/>
      <c r="F75" s="50"/>
      <c r="G75" s="50"/>
      <c r="H75" s="50"/>
    </row>
    <row r="76" spans="2:8" s="46" customFormat="1" ht="20.100000000000001" customHeight="1" x14ac:dyDescent="0.25">
      <c r="B76" s="47"/>
      <c r="C76" s="48"/>
      <c r="D76" s="49"/>
      <c r="E76" s="50"/>
      <c r="F76" s="50"/>
      <c r="G76" s="50"/>
      <c r="H76" s="50"/>
    </row>
    <row r="77" spans="2:8" s="46" customFormat="1" ht="20.100000000000001" customHeight="1" x14ac:dyDescent="0.25">
      <c r="B77" s="47"/>
      <c r="C77" s="48"/>
      <c r="D77" s="49"/>
      <c r="E77" s="50"/>
      <c r="F77" s="50"/>
      <c r="G77" s="50"/>
      <c r="H77" s="50"/>
    </row>
    <row r="78" spans="2:8" x14ac:dyDescent="0.25">
      <c r="C78" s="51"/>
      <c r="D78" s="41"/>
      <c r="E78" s="41"/>
      <c r="F78" s="41"/>
      <c r="G78" s="41"/>
      <c r="H78" s="41"/>
    </row>
    <row r="79" spans="2:8" x14ac:dyDescent="0.25">
      <c r="C79" s="41"/>
      <c r="D79" s="41"/>
      <c r="E79" s="41"/>
      <c r="F79" s="41"/>
      <c r="G79" s="41"/>
      <c r="H79" s="41"/>
    </row>
  </sheetData>
  <mergeCells count="1">
    <mergeCell ref="B38:G38"/>
  </mergeCells>
  <printOptions gridLinesSet="0"/>
  <pageMargins left="0.3" right="0.3" top="0.3" bottom="0.05" header="0" footer="0"/>
  <pageSetup orientation="portrait" r:id="rId1"/>
  <headerFooter alignWithMargins="0">
    <oddHeader>&amp;C&amp;"Verdana,Bold"&amp;14TANF Caseload and Payments
(excluding TANF-UP)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A37" sqref="A2:XFD37"/>
    </sheetView>
  </sheetViews>
  <sheetFormatPr defaultRowHeight="12.75" x14ac:dyDescent="0.2"/>
  <cols>
    <col min="4" max="4" width="10.140625" bestFit="1" customWidth="1"/>
    <col min="5" max="5" width="20.28515625" customWidth="1"/>
    <col min="6" max="6" width="10.85546875" customWidth="1"/>
    <col min="7" max="7" width="14.42578125" customWidth="1"/>
    <col min="8" max="8" width="11.140625" bestFit="1" customWidth="1"/>
    <col min="10" max="10" width="23.85546875" customWidth="1"/>
  </cols>
  <sheetData>
    <row r="1" spans="1:11" ht="66" x14ac:dyDescent="0.3">
      <c r="A1" s="22" t="s">
        <v>1</v>
      </c>
      <c r="E1" s="22" t="s">
        <v>16</v>
      </c>
      <c r="F1" s="22" t="s">
        <v>17</v>
      </c>
      <c r="G1" s="22" t="s">
        <v>15</v>
      </c>
      <c r="H1" s="22" t="s">
        <v>30</v>
      </c>
      <c r="J1" s="72" t="s">
        <v>34</v>
      </c>
      <c r="K1" t="s">
        <v>33</v>
      </c>
    </row>
    <row r="2" spans="1:11" x14ac:dyDescent="0.2">
      <c r="J2" s="73" t="s">
        <v>35</v>
      </c>
    </row>
    <row r="3" spans="1:11" ht="30" x14ac:dyDescent="0.25">
      <c r="A3" s="29" t="s">
        <v>12</v>
      </c>
      <c r="B3" s="30" t="s">
        <v>13</v>
      </c>
      <c r="C3" s="30" t="s">
        <v>14</v>
      </c>
      <c r="E3" s="30" t="s">
        <v>16</v>
      </c>
      <c r="F3" s="30" t="s">
        <v>17</v>
      </c>
      <c r="G3" s="30" t="s">
        <v>15</v>
      </c>
      <c r="H3" s="30" t="s">
        <v>18</v>
      </c>
    </row>
    <row r="4" spans="1:11" x14ac:dyDescent="0.2">
      <c r="A4" s="68">
        <v>44012</v>
      </c>
      <c r="B4" s="32" t="s">
        <v>19</v>
      </c>
      <c r="C4" s="31" t="s">
        <v>20</v>
      </c>
      <c r="D4" s="69"/>
      <c r="E4" s="69">
        <v>26713</v>
      </c>
      <c r="F4" s="69">
        <v>7406</v>
      </c>
      <c r="G4" s="69">
        <v>16165</v>
      </c>
      <c r="H4" s="34">
        <v>5081392.1399999997</v>
      </c>
    </row>
    <row r="5" spans="1:11" x14ac:dyDescent="0.2">
      <c r="A5" s="68">
        <v>43982</v>
      </c>
      <c r="B5" s="32" t="s">
        <v>19</v>
      </c>
      <c r="C5" s="31" t="s">
        <v>20</v>
      </c>
      <c r="D5" s="69"/>
      <c r="E5" s="69">
        <v>26692</v>
      </c>
      <c r="F5" s="69">
        <v>7487</v>
      </c>
      <c r="G5" s="69">
        <v>16204</v>
      </c>
      <c r="H5" s="34">
        <v>5131620.6599999992</v>
      </c>
    </row>
    <row r="6" spans="1:11" x14ac:dyDescent="0.2">
      <c r="A6" s="68">
        <v>43951</v>
      </c>
      <c r="B6" s="32" t="s">
        <v>19</v>
      </c>
      <c r="C6" s="31" t="s">
        <v>20</v>
      </c>
      <c r="D6" s="69"/>
      <c r="E6" s="69">
        <v>25575</v>
      </c>
      <c r="F6" s="69">
        <v>6951</v>
      </c>
      <c r="G6" s="69">
        <v>15759</v>
      </c>
      <c r="H6" s="34">
        <v>4977234.4899999993</v>
      </c>
    </row>
    <row r="7" spans="1:11" x14ac:dyDescent="0.2">
      <c r="A7" s="68">
        <v>43921</v>
      </c>
      <c r="B7" s="32" t="s">
        <v>19</v>
      </c>
      <c r="C7" s="31" t="s">
        <v>20</v>
      </c>
      <c r="D7" s="69"/>
      <c r="E7" s="69">
        <v>24761</v>
      </c>
      <c r="F7" s="69">
        <v>6521</v>
      </c>
      <c r="G7" s="69">
        <v>15117</v>
      </c>
      <c r="H7" s="34">
        <v>4721127.7300000004</v>
      </c>
    </row>
    <row r="8" spans="1:11" x14ac:dyDescent="0.2">
      <c r="A8" s="68">
        <v>43890</v>
      </c>
      <c r="B8" s="32" t="s">
        <v>19</v>
      </c>
      <c r="C8" s="31" t="s">
        <v>20</v>
      </c>
      <c r="D8" s="69"/>
      <c r="E8" s="69">
        <v>25309</v>
      </c>
      <c r="F8" s="69">
        <v>6693</v>
      </c>
      <c r="G8" s="69">
        <v>15351</v>
      </c>
      <c r="H8" s="34">
        <v>4863236.5200000014</v>
      </c>
    </row>
    <row r="9" spans="1:11" x14ac:dyDescent="0.2">
      <c r="A9" s="68">
        <v>43861</v>
      </c>
      <c r="B9" s="32" t="s">
        <v>19</v>
      </c>
      <c r="C9" s="31" t="s">
        <v>20</v>
      </c>
      <c r="D9" s="69"/>
      <c r="E9" s="69">
        <v>25369</v>
      </c>
      <c r="F9" s="69">
        <v>6706</v>
      </c>
      <c r="G9" s="69">
        <v>15398</v>
      </c>
      <c r="H9" s="34">
        <v>4873637.0699999994</v>
      </c>
    </row>
    <row r="10" spans="1:11" x14ac:dyDescent="0.2">
      <c r="A10" s="68">
        <v>43830</v>
      </c>
      <c r="B10" s="32" t="s">
        <v>19</v>
      </c>
      <c r="C10" s="31" t="s">
        <v>20</v>
      </c>
      <c r="D10" s="69"/>
      <c r="E10" s="69">
        <v>25702</v>
      </c>
      <c r="F10" s="69">
        <v>6780</v>
      </c>
      <c r="G10" s="69">
        <v>15574</v>
      </c>
      <c r="H10" s="34">
        <v>4914412.9299999988</v>
      </c>
    </row>
    <row r="11" spans="1:11" x14ac:dyDescent="0.2">
      <c r="A11" s="68">
        <v>43799</v>
      </c>
      <c r="B11" s="32" t="s">
        <v>19</v>
      </c>
      <c r="C11" s="31" t="s">
        <v>20</v>
      </c>
      <c r="D11" s="69"/>
      <c r="E11" s="69">
        <v>25946</v>
      </c>
      <c r="F11" s="69">
        <v>6846</v>
      </c>
      <c r="G11" s="69">
        <v>15695</v>
      </c>
      <c r="H11" s="34">
        <v>4996884.6999999993</v>
      </c>
    </row>
    <row r="12" spans="1:11" x14ac:dyDescent="0.2">
      <c r="A12" s="68">
        <v>43769</v>
      </c>
      <c r="B12" s="32" t="s">
        <v>19</v>
      </c>
      <c r="C12" s="31" t="s">
        <v>20</v>
      </c>
      <c r="D12" s="69"/>
      <c r="E12" s="69">
        <v>26030</v>
      </c>
      <c r="F12" s="69">
        <v>6871</v>
      </c>
      <c r="G12" s="69">
        <v>15752</v>
      </c>
      <c r="H12" s="34">
        <v>5000668.5200000005</v>
      </c>
    </row>
    <row r="13" spans="1:11" x14ac:dyDescent="0.2">
      <c r="A13" s="68">
        <v>43738</v>
      </c>
      <c r="B13" s="32" t="s">
        <v>19</v>
      </c>
      <c r="C13" s="31" t="s">
        <v>20</v>
      </c>
      <c r="D13" s="69"/>
      <c r="E13" s="69">
        <v>26015</v>
      </c>
      <c r="F13" s="69">
        <v>6825</v>
      </c>
      <c r="G13" s="69">
        <v>15747</v>
      </c>
      <c r="H13" s="34">
        <v>5026160.9999999991</v>
      </c>
    </row>
    <row r="14" spans="1:11" x14ac:dyDescent="0.2">
      <c r="A14" s="68">
        <v>43708</v>
      </c>
      <c r="B14" s="32" t="s">
        <v>19</v>
      </c>
      <c r="C14" s="31" t="s">
        <v>20</v>
      </c>
      <c r="D14" s="69"/>
      <c r="E14" s="69">
        <v>25967</v>
      </c>
      <c r="F14" s="69">
        <v>6852</v>
      </c>
      <c r="G14" s="69">
        <v>15780</v>
      </c>
      <c r="H14" s="34">
        <v>5008379.08</v>
      </c>
    </row>
    <row r="15" spans="1:11" x14ac:dyDescent="0.2">
      <c r="A15" s="68">
        <v>43677</v>
      </c>
      <c r="B15" s="32" t="s">
        <v>19</v>
      </c>
      <c r="C15" s="31" t="s">
        <v>20</v>
      </c>
      <c r="D15" s="69"/>
      <c r="E15" s="69">
        <v>25644</v>
      </c>
      <c r="F15" s="69">
        <v>6743</v>
      </c>
      <c r="G15" s="69">
        <v>15698</v>
      </c>
      <c r="H15" s="34">
        <v>4945615.5199999996</v>
      </c>
    </row>
    <row r="16" spans="1:11" x14ac:dyDescent="0.2">
      <c r="C16" s="31" t="s">
        <v>31</v>
      </c>
      <c r="E16" s="35">
        <f>AVERAGE(E4:E15)</f>
        <v>25810.25</v>
      </c>
      <c r="F16" s="35">
        <f>AVERAGE(F4:F15)</f>
        <v>6890.083333333333</v>
      </c>
      <c r="G16" s="35">
        <f>AVERAGE(G4:G15)</f>
        <v>15686.666666666666</v>
      </c>
      <c r="H16" s="36">
        <f>SUM(H4:H15)</f>
        <v>59540370.359999999</v>
      </c>
      <c r="I16" t="s">
        <v>32</v>
      </c>
    </row>
    <row r="17" spans="1:20" ht="15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N17" s="30"/>
      <c r="P17" s="30"/>
      <c r="Q17" s="30"/>
      <c r="R17" s="30"/>
      <c r="S17" s="30"/>
      <c r="T17" s="30"/>
    </row>
    <row r="18" spans="1:20" x14ac:dyDescent="0.2">
      <c r="A18" s="68"/>
      <c r="B18" s="32"/>
      <c r="C18" s="31"/>
      <c r="D18" s="69"/>
      <c r="E18" s="69"/>
      <c r="F18" s="69"/>
      <c r="G18" s="69"/>
      <c r="H18" s="34"/>
      <c r="I18" s="71"/>
      <c r="J18" s="71"/>
      <c r="N18" s="69"/>
      <c r="P18" s="69"/>
      <c r="Q18" s="69"/>
      <c r="R18" s="69"/>
      <c r="S18" s="69"/>
      <c r="T18" s="70"/>
    </row>
    <row r="19" spans="1:20" x14ac:dyDescent="0.2">
      <c r="A19" s="68"/>
      <c r="B19" s="32"/>
      <c r="C19" s="31"/>
      <c r="D19" s="69"/>
      <c r="E19" s="69"/>
      <c r="F19" s="69"/>
      <c r="G19" s="69"/>
      <c r="H19" s="34"/>
      <c r="I19" s="71"/>
      <c r="J19" s="71"/>
      <c r="N19" s="69"/>
      <c r="P19" s="69"/>
      <c r="Q19" s="69"/>
      <c r="R19" s="69"/>
      <c r="S19" s="69"/>
      <c r="T19" s="70"/>
    </row>
    <row r="20" spans="1:20" x14ac:dyDescent="0.2">
      <c r="A20" s="68"/>
      <c r="B20" s="32"/>
      <c r="C20" s="31"/>
      <c r="D20" s="69"/>
      <c r="E20" s="69"/>
      <c r="F20" s="69"/>
      <c r="G20" s="69"/>
      <c r="H20" s="34"/>
      <c r="I20" s="71"/>
      <c r="J20" s="71"/>
      <c r="N20" s="69"/>
      <c r="P20" s="69"/>
      <c r="Q20" s="69"/>
      <c r="R20" s="69"/>
      <c r="S20" s="69"/>
      <c r="T20" s="70"/>
    </row>
    <row r="21" spans="1:20" x14ac:dyDescent="0.2">
      <c r="A21" s="68"/>
      <c r="B21" s="32"/>
      <c r="C21" s="31"/>
      <c r="D21" s="69"/>
      <c r="E21" s="69"/>
      <c r="F21" s="69"/>
      <c r="G21" s="69"/>
      <c r="H21" s="34"/>
      <c r="I21" s="71"/>
      <c r="J21" s="71"/>
      <c r="N21" s="69"/>
      <c r="P21" s="69"/>
      <c r="Q21" s="69"/>
      <c r="R21" s="69"/>
      <c r="S21" s="69"/>
      <c r="T21" s="70"/>
    </row>
    <row r="22" spans="1:20" x14ac:dyDescent="0.2">
      <c r="A22" s="68"/>
      <c r="B22" s="32"/>
      <c r="C22" s="31"/>
      <c r="D22" s="69"/>
      <c r="E22" s="69"/>
      <c r="F22" s="69"/>
      <c r="G22" s="69"/>
      <c r="H22" s="34"/>
      <c r="I22" s="71"/>
      <c r="J22" s="71"/>
      <c r="N22" s="69"/>
      <c r="P22" s="69"/>
      <c r="Q22" s="69"/>
      <c r="R22" s="69"/>
      <c r="S22" s="69"/>
      <c r="T22" s="70"/>
    </row>
    <row r="23" spans="1:20" x14ac:dyDescent="0.2">
      <c r="A23" s="68"/>
      <c r="B23" s="32"/>
      <c r="C23" s="31"/>
      <c r="D23" s="69"/>
      <c r="E23" s="69"/>
      <c r="F23" s="69"/>
      <c r="G23" s="69"/>
      <c r="H23" s="34"/>
      <c r="I23" s="71"/>
      <c r="J23" s="71"/>
      <c r="N23" s="69"/>
      <c r="P23" s="69"/>
      <c r="Q23" s="69"/>
      <c r="R23" s="69"/>
      <c r="S23" s="69"/>
      <c r="T23" s="70"/>
    </row>
    <row r="24" spans="1:20" x14ac:dyDescent="0.2">
      <c r="A24" s="68"/>
      <c r="B24" s="32"/>
      <c r="C24" s="31"/>
      <c r="D24" s="69"/>
      <c r="E24" s="69"/>
      <c r="F24" s="69"/>
      <c r="G24" s="69"/>
      <c r="H24" s="34"/>
      <c r="I24" s="71"/>
      <c r="J24" s="71"/>
      <c r="N24" s="69"/>
      <c r="P24" s="69"/>
      <c r="Q24" s="69"/>
      <c r="R24" s="69"/>
      <c r="S24" s="69"/>
      <c r="T24" s="70"/>
    </row>
    <row r="25" spans="1:20" x14ac:dyDescent="0.2">
      <c r="A25" s="68"/>
      <c r="B25" s="32"/>
      <c r="C25" s="31"/>
      <c r="D25" s="69"/>
      <c r="E25" s="69"/>
      <c r="F25" s="69"/>
      <c r="G25" s="69"/>
      <c r="H25" s="34"/>
      <c r="I25" s="71"/>
      <c r="J25" s="71"/>
      <c r="N25" s="69"/>
      <c r="P25" s="69"/>
      <c r="Q25" s="69"/>
      <c r="R25" s="69"/>
      <c r="S25" s="69"/>
      <c r="T25" s="70"/>
    </row>
    <row r="26" spans="1:20" x14ac:dyDescent="0.2">
      <c r="A26" s="68"/>
      <c r="B26" s="32"/>
      <c r="C26" s="31"/>
      <c r="D26" s="69"/>
      <c r="E26" s="69"/>
      <c r="F26" s="69"/>
      <c r="G26" s="69"/>
      <c r="H26" s="34"/>
      <c r="I26" s="71"/>
      <c r="J26" s="71"/>
      <c r="N26" s="69"/>
      <c r="P26" s="69"/>
      <c r="Q26" s="69"/>
      <c r="R26" s="69"/>
      <c r="S26" s="69"/>
      <c r="T26" s="70"/>
    </row>
    <row r="27" spans="1:20" x14ac:dyDescent="0.2">
      <c r="A27" s="68"/>
      <c r="B27" s="32"/>
      <c r="C27" s="31"/>
      <c r="D27" s="69"/>
      <c r="E27" s="69"/>
      <c r="F27" s="69"/>
      <c r="G27" s="69"/>
      <c r="H27" s="34"/>
      <c r="I27" s="71"/>
      <c r="J27" s="71"/>
      <c r="N27" s="69"/>
      <c r="P27" s="69"/>
      <c r="Q27" s="69"/>
      <c r="R27" s="69"/>
      <c r="S27" s="69"/>
      <c r="T27" s="70"/>
    </row>
    <row r="28" spans="1:20" x14ac:dyDescent="0.2">
      <c r="A28" s="68"/>
      <c r="B28" s="32"/>
      <c r="C28" s="31"/>
      <c r="D28" s="69"/>
      <c r="E28" s="69"/>
      <c r="F28" s="69"/>
      <c r="G28" s="69"/>
      <c r="H28" s="34"/>
      <c r="I28" s="71"/>
      <c r="J28" s="71"/>
      <c r="N28" s="69"/>
      <c r="P28" s="69"/>
      <c r="Q28" s="69"/>
      <c r="R28" s="69"/>
      <c r="S28" s="69"/>
      <c r="T28" s="70"/>
    </row>
    <row r="29" spans="1:20" x14ac:dyDescent="0.2">
      <c r="A29" s="68"/>
      <c r="B29" s="32"/>
      <c r="C29" s="31"/>
      <c r="D29" s="69"/>
      <c r="E29" s="69"/>
      <c r="F29" s="69"/>
      <c r="G29" s="69"/>
      <c r="H29" s="34"/>
      <c r="I29" s="71"/>
      <c r="J29" s="71"/>
      <c r="N29" s="69"/>
      <c r="P29" s="69"/>
      <c r="Q29" s="69"/>
      <c r="R29" s="69"/>
      <c r="S29" s="69"/>
      <c r="T29" s="70"/>
    </row>
    <row r="30" spans="1:20" x14ac:dyDescent="0.2">
      <c r="E30" s="35"/>
      <c r="F30" s="35"/>
      <c r="G30" s="35"/>
      <c r="H30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37" sqref="A2:XFD37"/>
    </sheetView>
  </sheetViews>
  <sheetFormatPr defaultRowHeight="12.75" x14ac:dyDescent="0.2"/>
  <cols>
    <col min="4" max="4" width="10.140625" bestFit="1" customWidth="1"/>
    <col min="5" max="5" width="20.28515625" customWidth="1"/>
    <col min="6" max="6" width="10.85546875" customWidth="1"/>
    <col min="7" max="7" width="14.42578125" customWidth="1"/>
    <col min="8" max="8" width="11.140625" bestFit="1" customWidth="1"/>
  </cols>
  <sheetData>
    <row r="1" spans="1:8" ht="49.5" x14ac:dyDescent="0.3">
      <c r="A1" s="22" t="s">
        <v>1</v>
      </c>
      <c r="E1" s="22" t="s">
        <v>2</v>
      </c>
      <c r="F1" s="22" t="s">
        <v>3</v>
      </c>
      <c r="G1" s="22" t="s">
        <v>4</v>
      </c>
      <c r="H1" s="22" t="s">
        <v>5</v>
      </c>
    </row>
    <row r="3" spans="1:8" ht="30" x14ac:dyDescent="0.25">
      <c r="A3" s="29" t="s">
        <v>12</v>
      </c>
      <c r="B3" s="30" t="s">
        <v>13</v>
      </c>
      <c r="C3" s="30" t="s">
        <v>14</v>
      </c>
      <c r="E3" s="30" t="s">
        <v>16</v>
      </c>
      <c r="F3" s="30" t="s">
        <v>17</v>
      </c>
      <c r="G3" s="30" t="s">
        <v>15</v>
      </c>
      <c r="H3" s="30" t="s">
        <v>18</v>
      </c>
    </row>
    <row r="4" spans="1:8" x14ac:dyDescent="0.2">
      <c r="A4" s="31">
        <v>43646</v>
      </c>
      <c r="B4" s="32" t="s">
        <v>19</v>
      </c>
      <c r="C4" s="31" t="s">
        <v>20</v>
      </c>
      <c r="E4" s="33">
        <v>25805</v>
      </c>
      <c r="F4" s="33">
        <v>6760</v>
      </c>
      <c r="G4" s="33">
        <v>15728</v>
      </c>
      <c r="H4" s="34">
        <v>4707176.9499999983</v>
      </c>
    </row>
    <row r="5" spans="1:8" x14ac:dyDescent="0.2">
      <c r="A5" s="31">
        <v>43616</v>
      </c>
      <c r="B5" s="32" t="s">
        <v>19</v>
      </c>
      <c r="C5" s="31" t="s">
        <v>20</v>
      </c>
      <c r="E5" s="33">
        <v>26063</v>
      </c>
      <c r="F5" s="33">
        <v>6896</v>
      </c>
      <c r="G5" s="33">
        <v>15898</v>
      </c>
      <c r="H5" s="34">
        <v>4762647.43</v>
      </c>
    </row>
    <row r="6" spans="1:8" x14ac:dyDescent="0.2">
      <c r="A6" s="31">
        <v>43585</v>
      </c>
      <c r="B6" s="32" t="s">
        <v>19</v>
      </c>
      <c r="C6" s="31" t="s">
        <v>20</v>
      </c>
      <c r="E6" s="33">
        <v>26117</v>
      </c>
      <c r="F6" s="33">
        <v>6888</v>
      </c>
      <c r="G6" s="33">
        <v>15899</v>
      </c>
      <c r="H6" s="34">
        <v>4726716.42</v>
      </c>
    </row>
    <row r="7" spans="1:8" x14ac:dyDescent="0.2">
      <c r="A7" s="31">
        <v>43555</v>
      </c>
      <c r="B7" s="32" t="s">
        <v>19</v>
      </c>
      <c r="C7" s="31" t="s">
        <v>20</v>
      </c>
      <c r="E7" s="33">
        <v>26761</v>
      </c>
      <c r="F7" s="33">
        <v>7213</v>
      </c>
      <c r="G7" s="33">
        <v>16288</v>
      </c>
      <c r="H7" s="34">
        <v>4847808.6799999988</v>
      </c>
    </row>
    <row r="8" spans="1:8" x14ac:dyDescent="0.2">
      <c r="A8" s="31">
        <v>43524</v>
      </c>
      <c r="B8" s="32" t="s">
        <v>19</v>
      </c>
      <c r="C8" s="31" t="s">
        <v>20</v>
      </c>
      <c r="E8" s="33">
        <v>27275</v>
      </c>
      <c r="F8" s="33">
        <v>7404</v>
      </c>
      <c r="G8" s="33">
        <v>16516</v>
      </c>
      <c r="H8" s="34">
        <v>4988257.0399999991</v>
      </c>
    </row>
    <row r="9" spans="1:8" x14ac:dyDescent="0.2">
      <c r="A9" s="31">
        <v>43496</v>
      </c>
      <c r="B9" s="32" t="s">
        <v>19</v>
      </c>
      <c r="C9" s="31" t="s">
        <v>20</v>
      </c>
      <c r="E9" s="33">
        <v>27115</v>
      </c>
      <c r="F9" s="33">
        <v>7438</v>
      </c>
      <c r="G9" s="33">
        <v>16502</v>
      </c>
      <c r="H9" s="34">
        <v>4939972.25</v>
      </c>
    </row>
    <row r="10" spans="1:8" x14ac:dyDescent="0.2">
      <c r="A10" s="31">
        <v>43465</v>
      </c>
      <c r="B10" s="32" t="s">
        <v>19</v>
      </c>
      <c r="C10" s="31" t="s">
        <v>20</v>
      </c>
      <c r="E10" s="33">
        <v>27713</v>
      </c>
      <c r="F10" s="33">
        <v>7660</v>
      </c>
      <c r="G10" s="33">
        <v>16848</v>
      </c>
      <c r="H10" s="34">
        <v>5135578.7400000012</v>
      </c>
    </row>
    <row r="11" spans="1:8" x14ac:dyDescent="0.2">
      <c r="A11" s="31">
        <v>43434</v>
      </c>
      <c r="B11" s="32" t="s">
        <v>19</v>
      </c>
      <c r="C11" s="31" t="s">
        <v>20</v>
      </c>
      <c r="E11" s="33">
        <v>27910</v>
      </c>
      <c r="F11" s="33">
        <v>7773</v>
      </c>
      <c r="G11" s="33">
        <v>16989</v>
      </c>
      <c r="H11" s="34">
        <v>5153573.629999999</v>
      </c>
    </row>
    <row r="12" spans="1:8" x14ac:dyDescent="0.2">
      <c r="A12" s="31">
        <v>43404</v>
      </c>
      <c r="B12" s="32" t="s">
        <v>19</v>
      </c>
      <c r="C12" s="31" t="s">
        <v>20</v>
      </c>
      <c r="E12" s="33">
        <v>27943</v>
      </c>
      <c r="F12" s="33">
        <v>7836</v>
      </c>
      <c r="G12" s="33">
        <v>17024</v>
      </c>
      <c r="H12" s="34">
        <v>5158466.2799999984</v>
      </c>
    </row>
    <row r="13" spans="1:8" x14ac:dyDescent="0.2">
      <c r="A13" s="31">
        <v>43373</v>
      </c>
      <c r="B13" s="32" t="s">
        <v>19</v>
      </c>
      <c r="C13" s="31" t="s">
        <v>20</v>
      </c>
      <c r="E13" s="33">
        <v>27846</v>
      </c>
      <c r="F13" s="33">
        <v>7793</v>
      </c>
      <c r="G13" s="33">
        <v>16948</v>
      </c>
      <c r="H13" s="34">
        <v>5106055.1099999994</v>
      </c>
    </row>
    <row r="14" spans="1:8" x14ac:dyDescent="0.2">
      <c r="A14" s="31">
        <v>43343</v>
      </c>
      <c r="B14" s="32" t="s">
        <v>19</v>
      </c>
      <c r="C14" s="31" t="s">
        <v>20</v>
      </c>
      <c r="E14" s="33">
        <v>28335</v>
      </c>
      <c r="F14" s="33">
        <v>8049</v>
      </c>
      <c r="G14" s="33">
        <v>17294</v>
      </c>
      <c r="H14" s="34">
        <v>5268849.3499999987</v>
      </c>
    </row>
    <row r="15" spans="1:8" x14ac:dyDescent="0.2">
      <c r="A15" s="31">
        <v>43312</v>
      </c>
      <c r="B15" s="32" t="s">
        <v>19</v>
      </c>
      <c r="C15" s="31" t="s">
        <v>20</v>
      </c>
      <c r="E15" s="33">
        <v>28185</v>
      </c>
      <c r="F15" s="33">
        <v>7925</v>
      </c>
      <c r="G15" s="33">
        <v>17196</v>
      </c>
      <c r="H15" s="34">
        <v>5194106.9399999985</v>
      </c>
    </row>
    <row r="16" spans="1:8" x14ac:dyDescent="0.2">
      <c r="E16" s="35">
        <f>AVERAGE(E4:E15)</f>
        <v>27255.666666666668</v>
      </c>
      <c r="F16" s="35">
        <f>AVERAGE(F4:F15)</f>
        <v>7469.583333333333</v>
      </c>
      <c r="G16" s="35">
        <f>AVERAGE(G4:G15)</f>
        <v>16594.166666666668</v>
      </c>
      <c r="H16" s="36">
        <f>SUM(H4:H15)</f>
        <v>59989208.82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showGridLines="0" tabSelected="1" zoomScaleNormal="100" workbookViewId="0">
      <pane ySplit="2" topLeftCell="A5" activePane="bottomLeft" state="frozen"/>
      <selection pane="bottomLeft" activeCell="A9" sqref="A9"/>
    </sheetView>
  </sheetViews>
  <sheetFormatPr defaultRowHeight="18" x14ac:dyDescent="0.25"/>
  <cols>
    <col min="1" max="1" width="9.140625" style="37"/>
    <col min="2" max="2" width="11.42578125" style="67" customWidth="1"/>
    <col min="3" max="3" width="11.7109375" style="37" bestFit="1" customWidth="1"/>
    <col min="4" max="4" width="12.42578125" style="37" customWidth="1"/>
    <col min="5" max="5" width="14.28515625" style="37" customWidth="1"/>
    <col min="6" max="6" width="15.7109375" style="37" customWidth="1"/>
    <col min="7" max="7" width="14" style="37" customWidth="1"/>
    <col min="8" max="8" width="18.28515625" style="37" customWidth="1"/>
    <col min="9" max="9" width="17.7109375" style="37" bestFit="1" customWidth="1"/>
    <col min="10" max="10" width="16.28515625" style="37" customWidth="1"/>
    <col min="11" max="11" width="14.7109375" style="37" hidden="1" customWidth="1"/>
    <col min="12" max="16384" width="9.140625" style="37"/>
  </cols>
  <sheetData>
    <row r="1" spans="1:8" ht="19.5" x14ac:dyDescent="0.35">
      <c r="A1" s="75" t="s">
        <v>27</v>
      </c>
      <c r="B1" s="76"/>
      <c r="C1" s="76"/>
      <c r="D1" s="76"/>
      <c r="E1" s="76"/>
      <c r="F1" s="76"/>
      <c r="G1" s="76"/>
      <c r="H1" s="76"/>
    </row>
    <row r="2" spans="1:8" ht="19.5" x14ac:dyDescent="0.35">
      <c r="A2" s="75" t="s">
        <v>28</v>
      </c>
      <c r="B2" s="76"/>
      <c r="C2" s="76"/>
      <c r="D2" s="76"/>
      <c r="E2" s="76"/>
      <c r="F2" s="76"/>
      <c r="G2" s="76"/>
      <c r="H2" s="76"/>
    </row>
    <row r="3" spans="1:8" ht="18" customHeight="1" x14ac:dyDescent="0.25"/>
    <row r="4" spans="1:8" ht="18" customHeight="1" x14ac:dyDescent="0.25"/>
    <row r="5" spans="1:8" ht="18" customHeight="1" x14ac:dyDescent="0.25"/>
    <row r="6" spans="1:8" ht="18" customHeight="1" x14ac:dyDescent="0.25"/>
    <row r="7" spans="1:8" ht="18" customHeight="1" x14ac:dyDescent="0.25"/>
    <row r="8" spans="1:8" ht="18" customHeight="1" x14ac:dyDescent="0.25"/>
    <row r="9" spans="1:8" ht="18" customHeight="1" x14ac:dyDescent="0.25"/>
    <row r="10" spans="1:8" ht="18" customHeight="1" x14ac:dyDescent="0.25"/>
    <row r="11" spans="1:8" ht="18" customHeight="1" x14ac:dyDescent="0.25"/>
    <row r="12" spans="1:8" ht="18" customHeight="1" x14ac:dyDescent="0.25"/>
    <row r="13" spans="1:8" ht="18" customHeight="1" x14ac:dyDescent="0.25"/>
    <row r="14" spans="1:8" ht="18" customHeight="1" x14ac:dyDescent="0.25"/>
    <row r="15" spans="1:8" ht="18" customHeight="1" x14ac:dyDescent="0.25"/>
    <row r="16" spans="1:8" ht="18" customHeight="1" x14ac:dyDescent="0.25"/>
    <row r="17" spans="2:11" ht="18" customHeight="1" x14ac:dyDescent="0.25"/>
    <row r="18" spans="2:11" ht="18" customHeight="1" x14ac:dyDescent="0.25"/>
    <row r="19" spans="2:11" ht="65.25" customHeight="1" x14ac:dyDescent="0.3">
      <c r="B19" s="54" t="s">
        <v>21</v>
      </c>
      <c r="C19" s="54" t="s">
        <v>22</v>
      </c>
      <c r="D19" s="54" t="s">
        <v>23</v>
      </c>
      <c r="E19" s="54" t="s">
        <v>24</v>
      </c>
      <c r="F19" s="54" t="s">
        <v>25</v>
      </c>
      <c r="G19" s="54" t="s">
        <v>26</v>
      </c>
      <c r="H19" s="52"/>
      <c r="K19" s="53" t="s">
        <v>0</v>
      </c>
    </row>
    <row r="20" spans="2:11" s="64" customFormat="1" ht="15" customHeight="1" x14ac:dyDescent="0.35">
      <c r="B20" s="55">
        <v>1985</v>
      </c>
      <c r="C20" s="56">
        <v>102823</v>
      </c>
      <c r="D20" s="56">
        <v>51096</v>
      </c>
      <c r="E20" s="56">
        <v>58460</v>
      </c>
      <c r="F20" s="57">
        <f t="shared" ref="F20:F51" si="0">+K20/1000000</f>
        <v>165.98598200000001</v>
      </c>
      <c r="G20" s="58">
        <f t="shared" ref="G20:G51" si="1">+(K20/E20)/12</f>
        <v>236.60905177329229</v>
      </c>
      <c r="H20" s="63"/>
      <c r="K20" s="65">
        <v>165985982</v>
      </c>
    </row>
    <row r="21" spans="2:11" s="64" customFormat="1" ht="15" customHeight="1" x14ac:dyDescent="0.35">
      <c r="B21" s="55">
        <v>1986</v>
      </c>
      <c r="C21" s="56">
        <v>102669</v>
      </c>
      <c r="D21" s="56">
        <v>50776</v>
      </c>
      <c r="E21" s="56">
        <v>58599</v>
      </c>
      <c r="F21" s="57">
        <f t="shared" si="0"/>
        <v>178.17394200000001</v>
      </c>
      <c r="G21" s="58">
        <f t="shared" si="1"/>
        <v>253.38023686411032</v>
      </c>
      <c r="H21" s="66"/>
      <c r="K21" s="65">
        <v>178173942</v>
      </c>
    </row>
    <row r="22" spans="2:11" s="64" customFormat="1" ht="15" customHeight="1" x14ac:dyDescent="0.35">
      <c r="B22" s="55">
        <v>1987</v>
      </c>
      <c r="C22" s="56">
        <v>101598</v>
      </c>
      <c r="D22" s="56">
        <v>49426</v>
      </c>
      <c r="E22" s="56">
        <v>57352</v>
      </c>
      <c r="F22" s="57">
        <f t="shared" si="0"/>
        <v>174.197532</v>
      </c>
      <c r="G22" s="58">
        <f t="shared" si="1"/>
        <v>253.11167875575393</v>
      </c>
      <c r="H22" s="66"/>
      <c r="K22" s="65">
        <v>174197532</v>
      </c>
    </row>
    <row r="23" spans="2:11" s="64" customFormat="1" ht="15" customHeight="1" x14ac:dyDescent="0.35">
      <c r="B23" s="55">
        <v>1988</v>
      </c>
      <c r="C23" s="56">
        <v>97888</v>
      </c>
      <c r="D23" s="56">
        <v>47117</v>
      </c>
      <c r="E23" s="56">
        <v>54971</v>
      </c>
      <c r="F23" s="57">
        <f t="shared" si="0"/>
        <v>167.02559199999999</v>
      </c>
      <c r="G23" s="58">
        <f t="shared" si="1"/>
        <v>253.20258560574362</v>
      </c>
      <c r="H23" s="66"/>
      <c r="K23" s="65">
        <v>167025592</v>
      </c>
    </row>
    <row r="24" spans="2:11" s="64" customFormat="1" ht="15" customHeight="1" x14ac:dyDescent="0.35">
      <c r="B24" s="55">
        <v>1989</v>
      </c>
      <c r="C24" s="56">
        <v>99327</v>
      </c>
      <c r="D24" s="56">
        <v>45910</v>
      </c>
      <c r="E24" s="56">
        <v>53940</v>
      </c>
      <c r="F24" s="57">
        <f t="shared" si="0"/>
        <v>166.10544100000001</v>
      </c>
      <c r="G24" s="58">
        <f t="shared" si="1"/>
        <v>256.62069120009886</v>
      </c>
      <c r="H24" s="66"/>
      <c r="K24" s="65">
        <v>166105441</v>
      </c>
    </row>
    <row r="25" spans="2:11" s="64" customFormat="1" ht="15" customHeight="1" x14ac:dyDescent="0.35">
      <c r="B25" s="55">
        <v>1990</v>
      </c>
      <c r="C25" s="56">
        <v>103069</v>
      </c>
      <c r="D25" s="56">
        <v>46601</v>
      </c>
      <c r="E25" s="56">
        <v>55499</v>
      </c>
      <c r="F25" s="57">
        <f t="shared" si="0"/>
        <v>172.70869200000001</v>
      </c>
      <c r="G25" s="58">
        <f t="shared" si="1"/>
        <v>259.32703291951208</v>
      </c>
      <c r="H25" s="66"/>
      <c r="K25" s="65">
        <v>172708692</v>
      </c>
    </row>
    <row r="26" spans="2:11" s="64" customFormat="1" ht="15" customHeight="1" x14ac:dyDescent="0.35">
      <c r="B26" s="55">
        <v>1991</v>
      </c>
      <c r="C26" s="56">
        <v>109467</v>
      </c>
      <c r="D26" s="56">
        <v>49506</v>
      </c>
      <c r="E26" s="56">
        <v>59488</v>
      </c>
      <c r="F26" s="57">
        <f t="shared" si="0"/>
        <v>189.071853</v>
      </c>
      <c r="G26" s="58">
        <f t="shared" si="1"/>
        <v>264.85993393625603</v>
      </c>
      <c r="H26" s="66"/>
      <c r="K26" s="65">
        <v>189071853</v>
      </c>
    </row>
    <row r="27" spans="2:11" s="64" customFormat="1" ht="15" customHeight="1" x14ac:dyDescent="0.35">
      <c r="B27" s="55">
        <v>1992</v>
      </c>
      <c r="C27" s="56">
        <v>124904</v>
      </c>
      <c r="D27" s="56">
        <v>56903</v>
      </c>
      <c r="E27" s="56">
        <v>68430</v>
      </c>
      <c r="F27" s="57">
        <f t="shared" si="0"/>
        <v>216.39500799999999</v>
      </c>
      <c r="G27" s="58">
        <f t="shared" si="1"/>
        <v>263.52356179063764</v>
      </c>
      <c r="H27" s="66"/>
      <c r="K27" s="65">
        <v>216395008</v>
      </c>
    </row>
    <row r="28" spans="2:11" s="64" customFormat="1" ht="15" customHeight="1" x14ac:dyDescent="0.35">
      <c r="B28" s="55">
        <v>1993</v>
      </c>
      <c r="C28" s="56">
        <v>130985</v>
      </c>
      <c r="D28" s="56">
        <v>59165</v>
      </c>
      <c r="E28" s="56">
        <v>72313</v>
      </c>
      <c r="F28" s="57">
        <f t="shared" si="0"/>
        <v>227.23061799999999</v>
      </c>
      <c r="G28" s="58">
        <f t="shared" si="1"/>
        <v>261.86003669234208</v>
      </c>
      <c r="H28" s="66"/>
      <c r="K28" s="65">
        <v>227230618</v>
      </c>
    </row>
    <row r="29" spans="2:11" s="64" customFormat="1" ht="15" customHeight="1" x14ac:dyDescent="0.35">
      <c r="B29" s="55">
        <v>1994</v>
      </c>
      <c r="C29" s="56">
        <v>132660</v>
      </c>
      <c r="D29" s="56">
        <v>59535</v>
      </c>
      <c r="E29" s="56">
        <v>73978</v>
      </c>
      <c r="F29" s="57">
        <f t="shared" si="0"/>
        <v>231.169186</v>
      </c>
      <c r="G29" s="58">
        <f t="shared" si="1"/>
        <v>260.40307704092208</v>
      </c>
      <c r="H29" s="66"/>
      <c r="K29" s="65">
        <v>231169186</v>
      </c>
    </row>
    <row r="30" spans="2:11" s="64" customFormat="1" ht="15" customHeight="1" x14ac:dyDescent="0.35">
      <c r="B30" s="55">
        <v>1995</v>
      </c>
      <c r="C30" s="56">
        <v>129548</v>
      </c>
      <c r="D30" s="56">
        <v>56968</v>
      </c>
      <c r="E30" s="56">
        <v>73033</v>
      </c>
      <c r="F30" s="57">
        <f t="shared" si="0"/>
        <v>225.85129800000001</v>
      </c>
      <c r="G30" s="58">
        <f t="shared" si="1"/>
        <v>257.70461982939219</v>
      </c>
      <c r="H30" s="66"/>
      <c r="K30" s="65">
        <v>225851298</v>
      </c>
    </row>
    <row r="31" spans="2:11" s="64" customFormat="1" ht="15" customHeight="1" x14ac:dyDescent="0.35">
      <c r="B31" s="55">
        <v>1996</v>
      </c>
      <c r="C31" s="56">
        <v>116311</v>
      </c>
      <c r="D31" s="56">
        <v>48903</v>
      </c>
      <c r="E31" s="56">
        <v>66177</v>
      </c>
      <c r="F31" s="57">
        <f t="shared" si="0"/>
        <v>201.27584400000001</v>
      </c>
      <c r="G31" s="58">
        <f t="shared" si="1"/>
        <v>253.45644257068167</v>
      </c>
      <c r="H31" s="66"/>
      <c r="K31" s="65">
        <v>201275844</v>
      </c>
    </row>
    <row r="32" spans="2:11" s="64" customFormat="1" ht="15" customHeight="1" x14ac:dyDescent="0.35">
      <c r="B32" s="55">
        <v>1997</v>
      </c>
      <c r="C32" s="56">
        <v>97575</v>
      </c>
      <c r="D32" s="56">
        <v>38795</v>
      </c>
      <c r="E32" s="56">
        <v>56256</v>
      </c>
      <c r="F32" s="57">
        <f t="shared" si="0"/>
        <v>164.23629</v>
      </c>
      <c r="G32" s="58">
        <f t="shared" si="1"/>
        <v>243.28707160125143</v>
      </c>
      <c r="H32" s="66"/>
      <c r="K32" s="65">
        <v>164236290</v>
      </c>
    </row>
    <row r="33" spans="2:11" s="64" customFormat="1" ht="15" customHeight="1" x14ac:dyDescent="0.35">
      <c r="B33" s="55">
        <v>1998</v>
      </c>
      <c r="C33" s="56">
        <v>75656</v>
      </c>
      <c r="D33" s="56">
        <v>29426</v>
      </c>
      <c r="E33" s="56">
        <v>44091</v>
      </c>
      <c r="F33" s="57">
        <f t="shared" si="0"/>
        <v>131.11700999999999</v>
      </c>
      <c r="G33" s="58">
        <f t="shared" si="1"/>
        <v>247.81514368011611</v>
      </c>
      <c r="H33" s="66"/>
      <c r="K33" s="65">
        <v>131117010</v>
      </c>
    </row>
    <row r="34" spans="2:11" s="64" customFormat="1" ht="15" customHeight="1" x14ac:dyDescent="0.35">
      <c r="B34" s="55">
        <v>1999</v>
      </c>
      <c r="C34" s="56">
        <v>64273</v>
      </c>
      <c r="D34" s="56">
        <v>24865</v>
      </c>
      <c r="E34" s="56">
        <v>37798</v>
      </c>
      <c r="F34" s="57">
        <f t="shared" si="0"/>
        <v>112.28717399999999</v>
      </c>
      <c r="G34" s="58">
        <f t="shared" si="1"/>
        <v>247.55977829514791</v>
      </c>
      <c r="H34" s="66"/>
      <c r="K34" s="65">
        <v>112287174</v>
      </c>
    </row>
    <row r="35" spans="2:11" s="64" customFormat="1" ht="15" customHeight="1" x14ac:dyDescent="0.35">
      <c r="B35" s="55">
        <v>2000</v>
      </c>
      <c r="C35" s="56">
        <v>55470</v>
      </c>
      <c r="D35" s="56">
        <v>20264</v>
      </c>
      <c r="E35" s="56">
        <v>32871</v>
      </c>
      <c r="F35" s="57">
        <f t="shared" si="0"/>
        <v>95.393134000000003</v>
      </c>
      <c r="G35" s="58">
        <f t="shared" si="1"/>
        <v>241.83711579609178</v>
      </c>
      <c r="H35" s="66"/>
      <c r="K35" s="65">
        <v>95393134</v>
      </c>
    </row>
    <row r="36" spans="2:11" s="64" customFormat="1" ht="15" customHeight="1" x14ac:dyDescent="0.35">
      <c r="B36" s="55">
        <v>2001</v>
      </c>
      <c r="C36" s="56">
        <v>47885</v>
      </c>
      <c r="D36" s="56">
        <v>16785</v>
      </c>
      <c r="E36" s="56">
        <v>29043</v>
      </c>
      <c r="F36" s="57">
        <f t="shared" si="0"/>
        <v>91.243764999999996</v>
      </c>
      <c r="G36" s="58">
        <f t="shared" si="1"/>
        <v>261.80653112052244</v>
      </c>
      <c r="H36" s="66"/>
      <c r="K36" s="63">
        <v>91243765</v>
      </c>
    </row>
    <row r="37" spans="2:11" s="64" customFormat="1" ht="15" customHeight="1" x14ac:dyDescent="0.35">
      <c r="B37" s="55">
        <v>2002</v>
      </c>
      <c r="C37" s="56">
        <v>47907</v>
      </c>
      <c r="D37" s="56">
        <v>17342</v>
      </c>
      <c r="E37" s="56">
        <v>29271</v>
      </c>
      <c r="F37" s="57">
        <f t="shared" si="0"/>
        <v>92.332442999999998</v>
      </c>
      <c r="G37" s="58">
        <f t="shared" si="1"/>
        <v>262.86666837484199</v>
      </c>
      <c r="H37" s="66"/>
      <c r="K37" s="63">
        <v>92332443</v>
      </c>
    </row>
    <row r="38" spans="2:11" s="64" customFormat="1" ht="15" customHeight="1" x14ac:dyDescent="0.35">
      <c r="B38" s="55">
        <v>2003</v>
      </c>
      <c r="C38" s="56">
        <v>49844</v>
      </c>
      <c r="D38" s="56">
        <v>18629</v>
      </c>
      <c r="E38" s="56">
        <v>30377</v>
      </c>
      <c r="F38" s="57">
        <f t="shared" si="0"/>
        <v>96.842425000000006</v>
      </c>
      <c r="G38" s="58">
        <f t="shared" si="1"/>
        <v>265.66817274034082</v>
      </c>
      <c r="H38" s="66"/>
      <c r="K38" s="63">
        <v>96842425</v>
      </c>
    </row>
    <row r="39" spans="2:11" s="64" customFormat="1" ht="15" customHeight="1" x14ac:dyDescent="0.35">
      <c r="B39" s="55">
        <v>2004</v>
      </c>
      <c r="C39" s="56">
        <v>51713</v>
      </c>
      <c r="D39" s="56">
        <v>20886</v>
      </c>
      <c r="E39" s="56">
        <v>33149</v>
      </c>
      <c r="F39" s="57">
        <f t="shared" si="0"/>
        <v>110.706827</v>
      </c>
      <c r="G39" s="58">
        <f t="shared" si="1"/>
        <v>278.30610023429568</v>
      </c>
      <c r="H39" s="66"/>
      <c r="K39" s="63">
        <v>110706827</v>
      </c>
    </row>
    <row r="40" spans="2:11" s="64" customFormat="1" ht="15" customHeight="1" x14ac:dyDescent="0.35">
      <c r="B40" s="55">
        <v>2005</v>
      </c>
      <c r="C40" s="56">
        <v>54970</v>
      </c>
      <c r="D40" s="56">
        <v>22501</v>
      </c>
      <c r="E40" s="56">
        <v>34956</v>
      </c>
      <c r="F40" s="57">
        <f t="shared" si="0"/>
        <v>119.270865</v>
      </c>
      <c r="G40" s="58">
        <f t="shared" si="1"/>
        <v>284.33570059503376</v>
      </c>
      <c r="H40" s="66"/>
      <c r="K40" s="63">
        <v>119270865</v>
      </c>
    </row>
    <row r="41" spans="2:11" s="64" customFormat="1" ht="15" customHeight="1" x14ac:dyDescent="0.35">
      <c r="B41" s="55">
        <v>2006</v>
      </c>
      <c r="C41" s="56">
        <v>54017</v>
      </c>
      <c r="D41" s="56">
        <v>21517</v>
      </c>
      <c r="E41" s="56">
        <v>34549</v>
      </c>
      <c r="F41" s="57">
        <f t="shared" si="0"/>
        <v>116.79384309999999</v>
      </c>
      <c r="G41" s="58">
        <f t="shared" si="1"/>
        <v>281.71062138798032</v>
      </c>
      <c r="H41" s="66"/>
      <c r="K41" s="63">
        <v>116793843.09999999</v>
      </c>
    </row>
    <row r="42" spans="2:11" s="64" customFormat="1" ht="15" customHeight="1" x14ac:dyDescent="0.35">
      <c r="B42" s="55">
        <v>2007</v>
      </c>
      <c r="C42" s="56">
        <v>48702</v>
      </c>
      <c r="D42" s="56">
        <v>18764</v>
      </c>
      <c r="E42" s="56">
        <v>32029</v>
      </c>
      <c r="F42" s="57">
        <f t="shared" si="0"/>
        <v>106.46380000000001</v>
      </c>
      <c r="G42" s="58">
        <f t="shared" si="1"/>
        <v>276.99844932196862</v>
      </c>
      <c r="H42" s="66"/>
      <c r="K42" s="63">
        <v>106463800</v>
      </c>
    </row>
    <row r="43" spans="2:11" s="64" customFormat="1" ht="15" customHeight="1" x14ac:dyDescent="0.35">
      <c r="B43" s="55">
        <v>2008</v>
      </c>
      <c r="C43" s="56">
        <v>44941.916666666664</v>
      </c>
      <c r="D43" s="56">
        <v>16790.833333333332</v>
      </c>
      <c r="E43" s="56">
        <v>31050.583333333332</v>
      </c>
      <c r="F43" s="57">
        <f t="shared" si="0"/>
        <v>99.480823889999982</v>
      </c>
      <c r="G43" s="58">
        <f t="shared" si="1"/>
        <v>266.98592321131912</v>
      </c>
      <c r="H43" s="66"/>
      <c r="K43" s="63">
        <v>99480823.889999986</v>
      </c>
    </row>
    <row r="44" spans="2:11" s="64" customFormat="1" ht="15" customHeight="1" x14ac:dyDescent="0.35">
      <c r="B44" s="55">
        <v>2009</v>
      </c>
      <c r="C44" s="56">
        <v>48341.333333333336</v>
      </c>
      <c r="D44" s="56">
        <v>18703.833333333332</v>
      </c>
      <c r="E44" s="56">
        <v>32591.833333333332</v>
      </c>
      <c r="F44" s="57">
        <f t="shared" si="0"/>
        <v>105.65461462799999</v>
      </c>
      <c r="G44" s="58">
        <f t="shared" si="1"/>
        <v>270.14593284616291</v>
      </c>
      <c r="H44" s="66"/>
      <c r="K44" s="63">
        <v>105654614.62799999</v>
      </c>
    </row>
    <row r="45" spans="2:11" s="64" customFormat="1" ht="15" customHeight="1" x14ac:dyDescent="0.35">
      <c r="B45" s="55">
        <v>2010</v>
      </c>
      <c r="C45" s="56">
        <v>54619</v>
      </c>
      <c r="D45" s="56">
        <v>22139</v>
      </c>
      <c r="E45" s="56">
        <v>36358</v>
      </c>
      <c r="F45" s="57">
        <f t="shared" si="0"/>
        <v>118.37138788999999</v>
      </c>
      <c r="G45" s="58">
        <f t="shared" si="1"/>
        <v>271.30981693620845</v>
      </c>
      <c r="H45" s="66"/>
      <c r="K45" s="63">
        <v>118371387.89</v>
      </c>
    </row>
    <row r="46" spans="2:11" s="64" customFormat="1" ht="15" customHeight="1" x14ac:dyDescent="0.35">
      <c r="B46" s="55">
        <v>2011</v>
      </c>
      <c r="C46" s="56">
        <v>53679</v>
      </c>
      <c r="D46" s="56">
        <v>21791</v>
      </c>
      <c r="E46" s="56">
        <v>36340</v>
      </c>
      <c r="F46" s="57">
        <f t="shared" si="0"/>
        <v>116.91581595000001</v>
      </c>
      <c r="G46" s="58">
        <f t="shared" si="1"/>
        <v>268.10634734452395</v>
      </c>
      <c r="H46" s="66"/>
      <c r="K46" s="63">
        <v>116915815.95</v>
      </c>
    </row>
    <row r="47" spans="2:11" s="64" customFormat="1" ht="15" customHeight="1" x14ac:dyDescent="0.35">
      <c r="B47" s="55">
        <v>2012</v>
      </c>
      <c r="C47" s="56">
        <v>50509</v>
      </c>
      <c r="D47" s="56">
        <v>19981</v>
      </c>
      <c r="E47" s="56">
        <v>33754</v>
      </c>
      <c r="F47" s="57">
        <f t="shared" si="0"/>
        <v>104.23225868999999</v>
      </c>
      <c r="G47" s="58">
        <f t="shared" si="1"/>
        <v>257.33310296557443</v>
      </c>
      <c r="H47" s="66"/>
      <c r="K47" s="63">
        <v>104232258.69</v>
      </c>
    </row>
    <row r="48" spans="2:11" s="64" customFormat="1" ht="15" customHeight="1" x14ac:dyDescent="0.35">
      <c r="B48" s="55">
        <v>2013</v>
      </c>
      <c r="C48" s="56">
        <v>47245</v>
      </c>
      <c r="D48" s="56">
        <v>18276</v>
      </c>
      <c r="E48" s="56">
        <v>31631</v>
      </c>
      <c r="F48" s="57">
        <f t="shared" si="0"/>
        <v>97.114270200000007</v>
      </c>
      <c r="G48" s="58">
        <f t="shared" si="1"/>
        <v>255.85203913881949</v>
      </c>
      <c r="H48" s="66"/>
      <c r="K48" s="63">
        <v>97114270.200000003</v>
      </c>
    </row>
    <row r="49" spans="1:11" s="64" customFormat="1" ht="15" customHeight="1" x14ac:dyDescent="0.35">
      <c r="B49" s="55">
        <v>2014</v>
      </c>
      <c r="C49" s="56">
        <v>42647</v>
      </c>
      <c r="D49" s="56">
        <v>15848</v>
      </c>
      <c r="E49" s="56">
        <v>28394</v>
      </c>
      <c r="F49" s="57">
        <f t="shared" si="0"/>
        <v>86.8488945</v>
      </c>
      <c r="G49" s="58">
        <f t="shared" si="1"/>
        <v>254.8921559132211</v>
      </c>
      <c r="H49" s="66"/>
      <c r="K49" s="63">
        <v>86848894.5</v>
      </c>
    </row>
    <row r="50" spans="1:11" s="64" customFormat="1" ht="15" customHeight="1" x14ac:dyDescent="0.35">
      <c r="B50" s="55">
        <v>2015</v>
      </c>
      <c r="C50" s="56">
        <v>38818</v>
      </c>
      <c r="D50" s="56">
        <v>13775</v>
      </c>
      <c r="E50" s="56">
        <v>25711</v>
      </c>
      <c r="F50" s="57">
        <f t="shared" si="0"/>
        <v>79.528343819999989</v>
      </c>
      <c r="G50" s="58">
        <f t="shared" si="1"/>
        <v>257.76368033137567</v>
      </c>
      <c r="H50" s="66"/>
      <c r="K50" s="63">
        <v>79528343.819999993</v>
      </c>
    </row>
    <row r="51" spans="1:11" s="64" customFormat="1" ht="15" customHeight="1" x14ac:dyDescent="0.35">
      <c r="B51" s="55">
        <v>2016</v>
      </c>
      <c r="C51" s="56">
        <v>35449</v>
      </c>
      <c r="D51" s="56">
        <v>11939</v>
      </c>
      <c r="E51" s="56">
        <v>23504</v>
      </c>
      <c r="F51" s="57">
        <f t="shared" si="0"/>
        <v>73.257974860000004</v>
      </c>
      <c r="G51" s="58">
        <f t="shared" si="1"/>
        <v>259.73584233889267</v>
      </c>
      <c r="H51" s="66"/>
      <c r="K51" s="63">
        <v>73257974.859999999</v>
      </c>
    </row>
    <row r="52" spans="1:11" s="64" customFormat="1" ht="15" customHeight="1" x14ac:dyDescent="0.35">
      <c r="B52" s="55">
        <v>2017</v>
      </c>
      <c r="C52" s="56"/>
      <c r="D52" s="56"/>
      <c r="E52" s="56"/>
      <c r="F52" s="57"/>
      <c r="G52" s="58"/>
      <c r="H52" s="66"/>
      <c r="K52" s="63"/>
    </row>
    <row r="53" spans="1:11" s="64" customFormat="1" ht="15" customHeight="1" x14ac:dyDescent="0.35">
      <c r="B53" s="55">
        <v>2018</v>
      </c>
      <c r="C53" s="56">
        <v>29487</v>
      </c>
      <c r="D53" s="56">
        <v>8621</v>
      </c>
      <c r="E53" s="56">
        <v>18070</v>
      </c>
      <c r="F53" s="57">
        <f>+K53/1000000</f>
        <v>65.605282000000003</v>
      </c>
      <c r="G53" s="58">
        <f>+(K53/E53)/12</f>
        <v>302.55156797638813</v>
      </c>
      <c r="H53" s="66"/>
      <c r="K53" s="63">
        <v>65605282</v>
      </c>
    </row>
    <row r="54" spans="1:11" s="64" customFormat="1" ht="15" customHeight="1" x14ac:dyDescent="0.35">
      <c r="B54" s="55">
        <v>2019</v>
      </c>
      <c r="C54" s="56">
        <f>+'SFY 2019'!E16</f>
        <v>27255.666666666668</v>
      </c>
      <c r="D54" s="56">
        <f>+'SFY 2019'!F16</f>
        <v>7469.583333333333</v>
      </c>
      <c r="E54" s="56">
        <f>+'SFY 2019'!G16</f>
        <v>16594.166666666668</v>
      </c>
      <c r="F54" s="57">
        <f>+K55/1000000</f>
        <v>59.989208820000002</v>
      </c>
      <c r="G54" s="58">
        <f>+(K55/E54)/12</f>
        <v>301.25650991814388</v>
      </c>
      <c r="H54" s="66"/>
      <c r="K54" s="63"/>
    </row>
    <row r="55" spans="1:11" s="64" customFormat="1" ht="15" customHeight="1" x14ac:dyDescent="0.35">
      <c r="B55" s="55">
        <v>2020</v>
      </c>
      <c r="C55" s="56">
        <f>+'SFY 2020'!E16</f>
        <v>25810.25</v>
      </c>
      <c r="D55" s="56">
        <f>+'SFY 2020'!F16</f>
        <v>6890.083333333333</v>
      </c>
      <c r="E55" s="56">
        <f>+'SFY 2020'!G16</f>
        <v>15686.666666666666</v>
      </c>
      <c r="F55" s="57">
        <f>+'SFY 2020'!H16/1000000</f>
        <v>59.540370359999997</v>
      </c>
      <c r="G55" s="58">
        <f>(+'SFY 2020'!H16/E55)/12</f>
        <v>316.30031002974926</v>
      </c>
      <c r="H55" s="66"/>
      <c r="K55" s="63">
        <f>+'SFY 2019'!H16</f>
        <v>59989208.82</v>
      </c>
    </row>
    <row r="56" spans="1:11" ht="48" customHeight="1" x14ac:dyDescent="0.25">
      <c r="B56" s="74" t="s">
        <v>36</v>
      </c>
      <c r="C56" s="74"/>
      <c r="D56" s="74"/>
      <c r="E56" s="74"/>
      <c r="F56" s="74"/>
      <c r="G56" s="74"/>
      <c r="H56" s="40"/>
    </row>
    <row r="57" spans="1:11" ht="14.1" customHeight="1" x14ac:dyDescent="0.25">
      <c r="B57" s="37"/>
      <c r="H57" s="40"/>
    </row>
    <row r="58" spans="1:11" ht="14.1" customHeight="1" x14ac:dyDescent="0.25">
      <c r="B58" s="37"/>
      <c r="H58" s="40"/>
    </row>
    <row r="59" spans="1:11" ht="14.1" customHeight="1" x14ac:dyDescent="0.25">
      <c r="B59" s="37"/>
      <c r="H59" s="40"/>
    </row>
    <row r="60" spans="1:11" ht="14.1" customHeight="1" x14ac:dyDescent="0.25">
      <c r="B60" s="37"/>
      <c r="H60" s="40"/>
    </row>
    <row r="61" spans="1:11" ht="14.1" customHeight="1" x14ac:dyDescent="0.25">
      <c r="B61" s="37"/>
      <c r="H61" s="40"/>
    </row>
    <row r="62" spans="1:11" ht="14.1" customHeight="1" x14ac:dyDescent="0.25">
      <c r="B62" s="37"/>
      <c r="H62" s="40"/>
    </row>
    <row r="63" spans="1:11" ht="14.1" customHeight="1" x14ac:dyDescent="0.25">
      <c r="B63" s="37"/>
      <c r="H63" s="40"/>
    </row>
    <row r="64" spans="1:11" s="39" customFormat="1" ht="14.1" customHeight="1" x14ac:dyDescent="0.25">
      <c r="A64" s="37"/>
      <c r="B64" s="37"/>
      <c r="C64" s="37"/>
      <c r="D64" s="37"/>
      <c r="E64" s="37"/>
      <c r="F64" s="37"/>
      <c r="G64" s="37"/>
      <c r="H64" s="40"/>
      <c r="I64" s="37"/>
      <c r="J64" s="37"/>
    </row>
    <row r="65" spans="1:10" s="39" customFormat="1" ht="14.1" customHeight="1" x14ac:dyDescent="0.25">
      <c r="A65" s="37"/>
      <c r="B65" s="37"/>
      <c r="C65" s="37"/>
      <c r="D65" s="37"/>
      <c r="E65" s="37"/>
      <c r="F65" s="37"/>
      <c r="G65" s="37"/>
      <c r="H65" s="40"/>
      <c r="I65" s="37"/>
      <c r="J65" s="37"/>
    </row>
    <row r="66" spans="1:10" s="39" customFormat="1" ht="14.25" customHeight="1" x14ac:dyDescent="0.25">
      <c r="A66" s="37"/>
      <c r="B66" s="37"/>
      <c r="C66" s="37"/>
      <c r="D66" s="37"/>
      <c r="E66" s="37"/>
      <c r="F66" s="37"/>
      <c r="G66" s="37"/>
      <c r="H66" s="40"/>
      <c r="I66" s="37"/>
      <c r="J66" s="37"/>
    </row>
    <row r="67" spans="1:10" s="39" customFormat="1" ht="14.25" customHeight="1" x14ac:dyDescent="0.25">
      <c r="A67" s="37"/>
      <c r="B67" s="37"/>
      <c r="C67" s="37"/>
      <c r="D67" s="37"/>
      <c r="E67" s="37"/>
      <c r="F67" s="37"/>
      <c r="G67" s="37"/>
      <c r="H67" s="40"/>
      <c r="I67" s="37"/>
      <c r="J67" s="37"/>
    </row>
    <row r="68" spans="1:10" s="39" customFormat="1" ht="14.25" customHeight="1" x14ac:dyDescent="0.25">
      <c r="A68" s="37"/>
      <c r="B68" s="37"/>
      <c r="C68" s="37"/>
      <c r="D68" s="37"/>
      <c r="E68" s="37"/>
      <c r="F68" s="37"/>
      <c r="G68" s="37"/>
      <c r="H68" s="40"/>
      <c r="I68" s="37"/>
      <c r="J68" s="37"/>
    </row>
    <row r="69" spans="1:10" s="39" customFormat="1" ht="14.25" customHeight="1" x14ac:dyDescent="0.25">
      <c r="A69" s="37"/>
      <c r="B69" s="37"/>
      <c r="C69" s="37"/>
      <c r="D69" s="37"/>
      <c r="E69" s="37"/>
      <c r="F69" s="37"/>
      <c r="G69" s="37"/>
      <c r="H69" s="40"/>
      <c r="I69" s="37"/>
      <c r="J69" s="37"/>
    </row>
    <row r="70" spans="1:10" s="39" customFormat="1" ht="14.25" customHeight="1" x14ac:dyDescent="0.25">
      <c r="A70" s="37"/>
      <c r="B70" s="37"/>
      <c r="C70" s="37"/>
      <c r="D70" s="37"/>
      <c r="E70" s="37"/>
      <c r="F70" s="37"/>
      <c r="G70" s="37"/>
      <c r="H70" s="40"/>
      <c r="I70" s="37"/>
      <c r="J70" s="37"/>
    </row>
    <row r="71" spans="1:10" s="39" customFormat="1" ht="14.25" customHeight="1" x14ac:dyDescent="0.25">
      <c r="A71" s="37"/>
      <c r="B71" s="67"/>
      <c r="C71" s="37"/>
      <c r="D71" s="37"/>
      <c r="E71" s="37"/>
      <c r="F71" s="37"/>
      <c r="G71" s="37"/>
      <c r="H71" s="37"/>
      <c r="I71" s="37"/>
      <c r="J71" s="37"/>
    </row>
    <row r="72" spans="1:10" s="39" customFormat="1" ht="14.25" customHeight="1" x14ac:dyDescent="0.25">
      <c r="A72" s="37"/>
      <c r="B72" s="67"/>
      <c r="C72" s="37"/>
      <c r="D72" s="37"/>
      <c r="E72" s="37"/>
      <c r="F72" s="37"/>
      <c r="G72" s="37"/>
      <c r="H72" s="37"/>
      <c r="I72" s="37"/>
      <c r="J72" s="37"/>
    </row>
    <row r="73" spans="1:10" s="39" customFormat="1" ht="14.25" customHeight="1" x14ac:dyDescent="0.25">
      <c r="A73" s="37"/>
      <c r="B73" s="67"/>
      <c r="C73" s="37"/>
      <c r="D73" s="37"/>
      <c r="E73" s="37"/>
      <c r="F73" s="37"/>
      <c r="G73" s="37"/>
      <c r="H73" s="37"/>
      <c r="I73" s="37"/>
      <c r="J73" s="37"/>
    </row>
    <row r="74" spans="1:10" s="39" customFormat="1" ht="14.25" customHeight="1" x14ac:dyDescent="0.25">
      <c r="A74" s="37"/>
      <c r="B74" s="67"/>
      <c r="C74" s="37"/>
      <c r="D74" s="37"/>
      <c r="E74" s="37"/>
      <c r="F74" s="37"/>
      <c r="G74" s="37"/>
      <c r="H74" s="37"/>
      <c r="I74" s="37"/>
      <c r="J74" s="37"/>
    </row>
    <row r="75" spans="1:10" s="39" customFormat="1" ht="14.25" customHeight="1" x14ac:dyDescent="0.25">
      <c r="A75" s="37"/>
      <c r="B75" s="67"/>
      <c r="C75" s="37"/>
      <c r="D75" s="37"/>
      <c r="E75" s="37"/>
      <c r="F75" s="37"/>
      <c r="G75" s="37"/>
      <c r="H75" s="37"/>
      <c r="I75" s="37"/>
      <c r="J75" s="37"/>
    </row>
    <row r="76" spans="1:10" s="39" customFormat="1" ht="14.25" customHeight="1" x14ac:dyDescent="0.25">
      <c r="A76" s="37"/>
      <c r="B76" s="67"/>
      <c r="C76" s="37"/>
      <c r="D76" s="37"/>
      <c r="E76" s="37"/>
      <c r="F76" s="37"/>
      <c r="G76" s="37"/>
      <c r="H76" s="37"/>
      <c r="I76" s="37"/>
      <c r="J76" s="37"/>
    </row>
    <row r="77" spans="1:10" s="39" customFormat="1" ht="14.25" customHeight="1" x14ac:dyDescent="0.25">
      <c r="A77" s="37"/>
      <c r="B77" s="67"/>
      <c r="C77" s="37"/>
      <c r="D77" s="37"/>
      <c r="E77" s="37"/>
      <c r="F77" s="37"/>
      <c r="G77" s="37"/>
      <c r="H77" s="37"/>
      <c r="I77" s="37"/>
      <c r="J77" s="37"/>
    </row>
    <row r="78" spans="1:10" s="39" customFormat="1" ht="14.25" customHeight="1" x14ac:dyDescent="0.25">
      <c r="A78" s="37"/>
      <c r="B78" s="67"/>
      <c r="C78" s="37"/>
      <c r="D78" s="37"/>
      <c r="E78" s="37"/>
      <c r="F78" s="37"/>
      <c r="G78" s="37"/>
      <c r="H78" s="37"/>
      <c r="I78" s="37"/>
      <c r="J78" s="37"/>
    </row>
    <row r="79" spans="1:10" s="39" customFormat="1" ht="14.25" customHeight="1" x14ac:dyDescent="0.25">
      <c r="A79" s="37"/>
      <c r="B79" s="67"/>
      <c r="C79" s="37"/>
      <c r="D79" s="37"/>
      <c r="E79" s="37"/>
      <c r="F79" s="37"/>
      <c r="G79" s="37"/>
      <c r="H79" s="37"/>
      <c r="I79" s="37"/>
      <c r="J79" s="37"/>
    </row>
    <row r="80" spans="1:10" ht="14.25" customHeight="1" x14ac:dyDescent="0.25">
      <c r="C80" s="41"/>
      <c r="D80" s="41"/>
      <c r="E80" s="41"/>
      <c r="F80" s="41"/>
      <c r="G80" s="41"/>
      <c r="H80" s="41"/>
    </row>
    <row r="81" spans="2:8" x14ac:dyDescent="0.25">
      <c r="C81" s="42"/>
      <c r="D81" s="41"/>
      <c r="E81" s="41"/>
      <c r="F81" s="41"/>
      <c r="G81" s="41"/>
      <c r="H81" s="41"/>
    </row>
    <row r="82" spans="2:8" ht="42" customHeight="1" x14ac:dyDescent="0.25">
      <c r="C82" s="12"/>
      <c r="D82" s="12"/>
      <c r="E82" s="12"/>
      <c r="F82" s="12"/>
      <c r="G82" s="12"/>
      <c r="H82" s="12"/>
    </row>
    <row r="83" spans="2:8" hidden="1" x14ac:dyDescent="0.25">
      <c r="C83" s="43"/>
      <c r="D83" s="43"/>
      <c r="E83" s="43"/>
      <c r="F83" s="43"/>
      <c r="G83" s="43"/>
      <c r="H83" s="43"/>
    </row>
    <row r="84" spans="2:8" hidden="1" x14ac:dyDescent="0.25">
      <c r="C84" s="43"/>
      <c r="D84" s="44"/>
      <c r="E84" s="44"/>
      <c r="F84" s="44"/>
      <c r="G84" s="44"/>
      <c r="H84" s="44"/>
    </row>
    <row r="85" spans="2:8" hidden="1" x14ac:dyDescent="0.25">
      <c r="C85" s="43"/>
      <c r="D85" s="44"/>
      <c r="E85" s="44"/>
      <c r="F85" s="44"/>
      <c r="G85" s="44"/>
      <c r="H85" s="44"/>
    </row>
    <row r="86" spans="2:8" ht="20.100000000000001" customHeight="1" x14ac:dyDescent="0.25">
      <c r="C86" s="43"/>
      <c r="D86" s="44"/>
      <c r="E86" s="45"/>
      <c r="F86" s="45"/>
      <c r="G86" s="45"/>
      <c r="H86" s="45"/>
    </row>
    <row r="87" spans="2:8" ht="20.100000000000001" customHeight="1" x14ac:dyDescent="0.25">
      <c r="C87" s="43"/>
      <c r="D87" s="44"/>
      <c r="E87" s="45"/>
      <c r="F87" s="45"/>
      <c r="G87" s="45"/>
      <c r="H87" s="45"/>
    </row>
    <row r="88" spans="2:8" ht="20.100000000000001" customHeight="1" x14ac:dyDescent="0.25">
      <c r="C88" s="43"/>
      <c r="D88" s="44"/>
      <c r="E88" s="45"/>
      <c r="F88" s="45"/>
      <c r="G88" s="45"/>
      <c r="H88" s="45"/>
    </row>
    <row r="89" spans="2:8" ht="20.100000000000001" customHeight="1" x14ac:dyDescent="0.25">
      <c r="C89" s="43"/>
      <c r="D89" s="44"/>
      <c r="E89" s="45"/>
      <c r="F89" s="45"/>
      <c r="G89" s="45"/>
      <c r="H89" s="45"/>
    </row>
    <row r="90" spans="2:8" ht="20.100000000000001" customHeight="1" x14ac:dyDescent="0.25">
      <c r="C90" s="43"/>
      <c r="D90" s="44"/>
      <c r="E90" s="45"/>
      <c r="F90" s="45"/>
      <c r="G90" s="45"/>
      <c r="H90" s="45"/>
    </row>
    <row r="91" spans="2:8" s="46" customFormat="1" ht="20.100000000000001" customHeight="1" x14ac:dyDescent="0.25">
      <c r="B91" s="47"/>
      <c r="C91" s="48"/>
      <c r="D91" s="49"/>
      <c r="E91" s="50"/>
      <c r="F91" s="50"/>
      <c r="G91" s="50"/>
      <c r="H91" s="50"/>
    </row>
    <row r="92" spans="2:8" s="46" customFormat="1" ht="20.100000000000001" customHeight="1" x14ac:dyDescent="0.25">
      <c r="B92" s="47"/>
      <c r="C92" s="48"/>
      <c r="D92" s="49"/>
      <c r="E92" s="50"/>
      <c r="F92" s="50"/>
      <c r="G92" s="50"/>
      <c r="H92" s="50"/>
    </row>
    <row r="93" spans="2:8" s="46" customFormat="1" ht="20.100000000000001" customHeight="1" x14ac:dyDescent="0.25">
      <c r="B93" s="47"/>
      <c r="C93" s="48"/>
      <c r="D93" s="49"/>
      <c r="E93" s="50"/>
      <c r="F93" s="50"/>
      <c r="G93" s="50"/>
      <c r="H93" s="50"/>
    </row>
    <row r="94" spans="2:8" s="46" customFormat="1" ht="20.100000000000001" customHeight="1" x14ac:dyDescent="0.25">
      <c r="B94" s="47"/>
      <c r="C94" s="48"/>
      <c r="D94" s="49"/>
      <c r="E94" s="50"/>
      <c r="F94" s="50"/>
      <c r="G94" s="50"/>
      <c r="H94" s="50"/>
    </row>
    <row r="95" spans="2:8" s="46" customFormat="1" ht="20.100000000000001" customHeight="1" x14ac:dyDescent="0.25">
      <c r="B95" s="47"/>
      <c r="C95" s="48"/>
      <c r="D95" s="49"/>
      <c r="E95" s="50"/>
      <c r="F95" s="50"/>
      <c r="G95" s="50"/>
      <c r="H95" s="50"/>
    </row>
    <row r="96" spans="2:8" x14ac:dyDescent="0.25">
      <c r="C96" s="51"/>
      <c r="D96" s="41"/>
      <c r="E96" s="41"/>
      <c r="F96" s="41"/>
      <c r="G96" s="41"/>
      <c r="H96" s="41"/>
    </row>
    <row r="97" spans="3:8" x14ac:dyDescent="0.25">
      <c r="C97" s="41"/>
      <c r="D97" s="41"/>
      <c r="E97" s="41"/>
      <c r="F97" s="41"/>
      <c r="G97" s="41"/>
      <c r="H97" s="41"/>
    </row>
  </sheetData>
  <mergeCells count="3">
    <mergeCell ref="A1:H1"/>
    <mergeCell ref="A2:H2"/>
    <mergeCell ref="B56:G56"/>
  </mergeCells>
  <printOptions gridLinesSet="0"/>
  <pageMargins left="0.3" right="0.3" top="0.3" bottom="0.05" header="0" footer="0"/>
  <pageSetup orientation="portrait" r:id="rId1"/>
  <headerFooter alignWithMargins="0">
    <oddHeader>&amp;C&amp;"Verdana,Bold"&amp;14TANF Caseload and Payments
(excluding TANF-UP)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5DDE48ABFEAA4D98E4FEE26F110B18" ma:contentTypeVersion="0" ma:contentTypeDescription="Create a new document." ma:contentTypeScope="" ma:versionID="9463180c0bdebd413ad2f775d6ce316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ECDFC-D1B4-4A52-873D-D7FA596DCD83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73911D5-0FE6-4BA2-BFCF-7DD682AD9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E499D3-E94C-4C3D-A7CE-FFD2416424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Power Bi</vt:lpstr>
      <vt:lpstr>3. TANF Caseload Online</vt:lpstr>
      <vt:lpstr>3. TANF Caseload Online (2)</vt:lpstr>
      <vt:lpstr>SFY 2020</vt:lpstr>
      <vt:lpstr>SFY 2019</vt:lpstr>
      <vt:lpstr>Excel Online</vt:lpstr>
      <vt:lpstr>'3. TANF Caseload Online'!Print_Area</vt:lpstr>
      <vt:lpstr>'3. TANF Caseload Online (2)'!Print_Area</vt:lpstr>
      <vt:lpstr>'Excel Online'!Print_Area</vt:lpstr>
      <vt:lpstr>'Power Bi'!Print_Area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 Data</dc:title>
  <dc:subject>VDSS Informational Resource Book</dc:subject>
  <dc:creator>Reynold W. Jordan, Jr</dc:creator>
  <cp:lastModifiedBy>VITA Program</cp:lastModifiedBy>
  <cp:lastPrinted>2015-11-16T21:11:02Z</cp:lastPrinted>
  <dcterms:created xsi:type="dcterms:W3CDTF">1999-01-17T23:24:16Z</dcterms:created>
  <dcterms:modified xsi:type="dcterms:W3CDTF">2020-12-22T14:46:27Z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0x010100C25DDE48ABFEAA4D98E4FEE26F110B18</vt:lpwstr>
  </property>
</Properties>
</file>