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xw09990\Documents\A\ASR\vdss_ann_report\community\"/>
    </mc:Choice>
  </mc:AlternateContent>
  <bookViews>
    <workbookView showHorizontalScroll="0" showVerticalScroll="0" xWindow="0" yWindow="0" windowWidth="23040" windowHeight="9192" firstSheet="2" activeTab="2"/>
  </bookViews>
  <sheets>
    <sheet name="POWER BI" sheetId="6" state="hidden" r:id="rId1"/>
    <sheet name="AmeriCorp" sheetId="5" state="hidden" r:id="rId2"/>
    <sheet name="Excel Online" sheetId="7" r:id="rId3"/>
    <sheet name="New Format" sheetId="3" state="hidden" r:id="rId4"/>
    <sheet name="Old Format" sheetId="2" state="hidden" r:id="rId5"/>
    <sheet name="DOCUMENTATION" sheetId="4" state="hidden" r:id="rId6"/>
  </sheets>
  <definedNames>
    <definedName name="_xlnm.Print_Area" localSheetId="1">AmeriCorp!$A$1:$F$41</definedName>
    <definedName name="_xlnm.Print_Area" localSheetId="2">'Excel Online'!$B$5:$H$60</definedName>
    <definedName name="_xlnm.Print_Area" localSheetId="0">'POWER BI'!$A$1:$F$14</definedName>
  </definedNames>
  <calcPr calcId="162913" calcOnSave="0"/>
</workbook>
</file>

<file path=xl/calcChain.xml><?xml version="1.0" encoding="utf-8"?>
<calcChain xmlns="http://schemas.openxmlformats.org/spreadsheetml/2006/main">
  <c r="E56" i="7" l="1"/>
  <c r="D56" i="7"/>
  <c r="E57" i="7"/>
  <c r="D57" i="7"/>
  <c r="E34" i="7" l="1"/>
  <c r="E33" i="7"/>
  <c r="E32" i="7"/>
  <c r="E31" i="7"/>
  <c r="E30" i="7"/>
  <c r="E29" i="7"/>
  <c r="E28" i="7"/>
  <c r="E27" i="7"/>
  <c r="E26" i="7"/>
  <c r="E25" i="7"/>
  <c r="E24" i="7"/>
  <c r="E23" i="7"/>
  <c r="E22" i="7"/>
  <c r="E21" i="7"/>
  <c r="E20" i="7"/>
  <c r="E19" i="7"/>
  <c r="E18" i="7"/>
  <c r="D34" i="7"/>
  <c r="D33" i="7"/>
  <c r="D32" i="7"/>
  <c r="D31" i="7"/>
  <c r="D30" i="7"/>
  <c r="D29" i="7"/>
  <c r="D28" i="7"/>
  <c r="D27" i="7"/>
  <c r="D26" i="7"/>
  <c r="D25" i="7"/>
  <c r="D24" i="7"/>
  <c r="D23" i="7"/>
  <c r="D22" i="7"/>
  <c r="D21" i="7"/>
  <c r="D20" i="7"/>
  <c r="D19" i="7"/>
  <c r="D18" i="7"/>
  <c r="C18" i="6"/>
  <c r="B18" i="6"/>
  <c r="D19" i="5"/>
  <c r="D5" i="5"/>
  <c r="D4" i="5"/>
  <c r="D3" i="5"/>
  <c r="F34" i="7" l="1"/>
  <c r="C17" i="6"/>
  <c r="C16" i="6"/>
  <c r="C15" i="6"/>
  <c r="C14" i="6"/>
  <c r="C13" i="6"/>
  <c r="C12" i="6"/>
  <c r="C11" i="6"/>
  <c r="C10" i="6"/>
  <c r="C9" i="6"/>
  <c r="C8" i="6"/>
  <c r="C7" i="6"/>
  <c r="C6" i="6"/>
  <c r="C5" i="6"/>
  <c r="C4" i="6"/>
  <c r="C3" i="6"/>
  <c r="C2" i="6"/>
  <c r="B17" i="6"/>
  <c r="B16" i="6"/>
  <c r="B15" i="6"/>
  <c r="B14" i="6"/>
  <c r="B13" i="6"/>
  <c r="B12" i="6"/>
  <c r="B11" i="6"/>
  <c r="B10" i="6"/>
  <c r="B9" i="6"/>
  <c r="B8" i="6"/>
  <c r="B7" i="6"/>
  <c r="B6" i="6"/>
  <c r="B5" i="6"/>
  <c r="B4" i="6"/>
  <c r="B3" i="6"/>
  <c r="B2" i="6"/>
  <c r="G91" i="7"/>
  <c r="F91" i="7"/>
  <c r="E91" i="7"/>
  <c r="D91" i="7"/>
  <c r="G90" i="7"/>
  <c r="F90" i="7"/>
  <c r="E90" i="7"/>
  <c r="D90" i="7"/>
  <c r="G89" i="7"/>
  <c r="F89" i="7"/>
  <c r="E89" i="7"/>
  <c r="D89" i="7"/>
  <c r="G88" i="7"/>
  <c r="F88" i="7"/>
  <c r="E88" i="7"/>
  <c r="D88" i="7"/>
  <c r="G87" i="7"/>
  <c r="F87" i="7"/>
  <c r="E87" i="7"/>
  <c r="D87" i="7"/>
  <c r="G86" i="7"/>
  <c r="F86" i="7"/>
  <c r="E86" i="7"/>
  <c r="D86" i="7"/>
  <c r="E85" i="7"/>
  <c r="D85" i="7"/>
  <c r="F84" i="7"/>
  <c r="D83" i="7"/>
  <c r="F82" i="7"/>
  <c r="D81" i="7"/>
  <c r="F80" i="7"/>
  <c r="C80" i="7"/>
  <c r="B81" i="7" s="1"/>
  <c r="C81" i="7" s="1"/>
  <c r="B82" i="7" s="1"/>
  <c r="C82" i="7" s="1"/>
  <c r="B83" i="7" s="1"/>
  <c r="C83" i="7" s="1"/>
  <c r="B84" i="7" s="1"/>
  <c r="C84" i="7" s="1"/>
  <c r="B85" i="7" s="1"/>
  <c r="C85" i="7" s="1"/>
  <c r="B86" i="7" s="1"/>
  <c r="C86" i="7" s="1"/>
  <c r="B87" i="7" s="1"/>
  <c r="C87" i="7" s="1"/>
  <c r="B88" i="7" s="1"/>
  <c r="C88" i="7" s="1"/>
  <c r="B89" i="7" s="1"/>
  <c r="C89" i="7" s="1"/>
  <c r="B90" i="7" s="1"/>
  <c r="C90" i="7" s="1"/>
  <c r="B91" i="7" s="1"/>
  <c r="C91" i="7" s="1"/>
  <c r="C69" i="7"/>
  <c r="B70" i="7" s="1"/>
  <c r="C70" i="7" s="1"/>
  <c r="B71" i="7" s="1"/>
  <c r="C71" i="7" s="1"/>
  <c r="B72" i="7" s="1"/>
  <c r="C72" i="7" s="1"/>
  <c r="B73" i="7" s="1"/>
  <c r="C73" i="7" s="1"/>
  <c r="B74" i="7" s="1"/>
  <c r="C74" i="7" s="1"/>
  <c r="B75" i="7" s="1"/>
  <c r="C75" i="7" s="1"/>
  <c r="B76" i="7" s="1"/>
  <c r="C76" i="7" s="1"/>
  <c r="B77" i="7" s="1"/>
  <c r="C77" i="7" s="1"/>
  <c r="C68" i="7"/>
  <c r="B68" i="7"/>
  <c r="B67" i="7" s="1"/>
  <c r="D66" i="7"/>
  <c r="G46" i="7"/>
  <c r="G85" i="7" s="1"/>
  <c r="F46" i="7"/>
  <c r="F85" i="7" s="1"/>
  <c r="G45" i="7"/>
  <c r="G83" i="7" s="1"/>
  <c r="F45" i="7"/>
  <c r="F83" i="7" s="1"/>
  <c r="E45" i="7"/>
  <c r="E84" i="7" s="1"/>
  <c r="D45" i="7"/>
  <c r="D84" i="7" s="1"/>
  <c r="G44" i="7"/>
  <c r="G82" i="7" s="1"/>
  <c r="F44" i="7"/>
  <c r="E44" i="7"/>
  <c r="E82" i="7" s="1"/>
  <c r="D44" i="7"/>
  <c r="D82" i="7" s="1"/>
  <c r="G43" i="7"/>
  <c r="G81" i="7" s="1"/>
  <c r="F43" i="7"/>
  <c r="F81" i="7" s="1"/>
  <c r="E43" i="7"/>
  <c r="E81" i="7" s="1"/>
  <c r="D43" i="7"/>
  <c r="G42" i="7"/>
  <c r="G80" i="7" s="1"/>
  <c r="F42" i="7"/>
  <c r="E42" i="7"/>
  <c r="E80" i="7" s="1"/>
  <c r="D42" i="7"/>
  <c r="D80" i="7" s="1"/>
  <c r="G41" i="7"/>
  <c r="F41" i="7"/>
  <c r="E41" i="7"/>
  <c r="D41" i="7"/>
  <c r="G40" i="7"/>
  <c r="F40" i="7"/>
  <c r="E40" i="7"/>
  <c r="D40" i="7"/>
  <c r="G39" i="7"/>
  <c r="F39" i="7"/>
  <c r="E39" i="7"/>
  <c r="D39" i="7"/>
  <c r="G38" i="7"/>
  <c r="F38" i="7"/>
  <c r="E38" i="7"/>
  <c r="D38" i="7"/>
  <c r="O33" i="7"/>
  <c r="F33" i="7"/>
  <c r="J33" i="7" s="1"/>
  <c r="O32" i="7"/>
  <c r="F32" i="7"/>
  <c r="J32" i="7" s="1"/>
  <c r="O31" i="7"/>
  <c r="F31" i="7"/>
  <c r="J31" i="7" s="1"/>
  <c r="O30" i="7"/>
  <c r="F30" i="7"/>
  <c r="E77" i="7"/>
  <c r="D77" i="7"/>
  <c r="O29" i="7"/>
  <c r="F29" i="7"/>
  <c r="D76" i="7"/>
  <c r="O28" i="7"/>
  <c r="E75" i="7"/>
  <c r="F28" i="7"/>
  <c r="O27" i="7"/>
  <c r="E74" i="7"/>
  <c r="D74" i="7"/>
  <c r="O26" i="7"/>
  <c r="F26" i="7"/>
  <c r="E73" i="7"/>
  <c r="D73" i="7"/>
  <c r="O25" i="7"/>
  <c r="F25" i="7"/>
  <c r="D72" i="7"/>
  <c r="O24" i="7"/>
  <c r="E71" i="7"/>
  <c r="D71" i="7"/>
  <c r="O23" i="7"/>
  <c r="E70" i="7"/>
  <c r="D70" i="7"/>
  <c r="O22" i="7"/>
  <c r="F22" i="7"/>
  <c r="E69" i="7"/>
  <c r="D69" i="7"/>
  <c r="O21" i="7"/>
  <c r="E68" i="7"/>
  <c r="D68" i="7"/>
  <c r="O20" i="7"/>
  <c r="E67" i="7"/>
  <c r="F20" i="7"/>
  <c r="O19" i="7"/>
  <c r="E66" i="7"/>
  <c r="F19" i="7"/>
  <c r="O18" i="7"/>
  <c r="F18" i="7"/>
  <c r="J18" i="7" s="1"/>
  <c r="H18" i="6"/>
  <c r="G18" i="6"/>
  <c r="F18" i="6"/>
  <c r="E18" i="6"/>
  <c r="D18" i="6"/>
  <c r="F77" i="7" l="1"/>
  <c r="C66" i="7"/>
  <c r="B66" i="7"/>
  <c r="F66" i="7"/>
  <c r="J19" i="7"/>
  <c r="J25" i="7"/>
  <c r="F73" i="7"/>
  <c r="J28" i="7"/>
  <c r="F76" i="7"/>
  <c r="J29" i="7"/>
  <c r="D79" i="7"/>
  <c r="F67" i="7"/>
  <c r="J20" i="7"/>
  <c r="E79" i="7"/>
  <c r="F79" i="7"/>
  <c r="D75" i="7"/>
  <c r="D65" i="7" s="1"/>
  <c r="D35" i="7" s="1"/>
  <c r="J22" i="7"/>
  <c r="F23" i="7"/>
  <c r="J26" i="7"/>
  <c r="F27" i="7"/>
  <c r="J30" i="7"/>
  <c r="D67" i="7"/>
  <c r="E83" i="7"/>
  <c r="G84" i="7"/>
  <c r="G79" i="7" s="1"/>
  <c r="C67" i="7"/>
  <c r="F24" i="7"/>
  <c r="E72" i="7"/>
  <c r="E76" i="7"/>
  <c r="E65" i="7" s="1"/>
  <c r="E35" i="7" s="1"/>
  <c r="F21" i="7"/>
  <c r="H17" i="6"/>
  <c r="G17" i="6"/>
  <c r="F17" i="6"/>
  <c r="E17" i="6"/>
  <c r="D18" i="5"/>
  <c r="J24" i="7" l="1"/>
  <c r="F71" i="7"/>
  <c r="J23" i="7"/>
  <c r="F70" i="7"/>
  <c r="F68" i="7"/>
  <c r="J21" i="7"/>
  <c r="F69" i="7"/>
  <c r="J27" i="7"/>
  <c r="F74" i="7"/>
  <c r="F75" i="7"/>
  <c r="F72" i="7"/>
  <c r="H16" i="6"/>
  <c r="G16" i="6"/>
  <c r="F16" i="6"/>
  <c r="E16" i="6"/>
  <c r="D17" i="5"/>
  <c r="F65" i="7" l="1"/>
  <c r="F35" i="7" s="1"/>
  <c r="D17" i="6"/>
  <c r="D16" i="6"/>
  <c r="H15" i="6"/>
  <c r="G15" i="6"/>
  <c r="F15" i="6"/>
  <c r="E15" i="6"/>
  <c r="D16" i="5"/>
  <c r="H13" i="6" l="1"/>
  <c r="H12" i="6"/>
  <c r="H11" i="6"/>
  <c r="H10" i="6"/>
  <c r="H9" i="6"/>
  <c r="H8" i="6"/>
  <c r="G13" i="6"/>
  <c r="G12" i="6"/>
  <c r="G11" i="6"/>
  <c r="G10" i="6"/>
  <c r="G9" i="6"/>
  <c r="G8" i="6"/>
  <c r="F13" i="6"/>
  <c r="F12" i="6"/>
  <c r="F11" i="6"/>
  <c r="F10" i="6"/>
  <c r="F9" i="6"/>
  <c r="F8" i="6"/>
  <c r="F7" i="6"/>
  <c r="E13" i="6"/>
  <c r="E12" i="6"/>
  <c r="E11" i="6"/>
  <c r="E10" i="6"/>
  <c r="E9" i="6"/>
  <c r="E8" i="6"/>
  <c r="E7" i="6"/>
  <c r="D15" i="6" l="1"/>
  <c r="H14" i="6"/>
  <c r="G14" i="6"/>
  <c r="F14" i="6"/>
  <c r="E14" i="6"/>
  <c r="E72" i="5"/>
  <c r="D72" i="5"/>
  <c r="C72" i="5"/>
  <c r="B72" i="5"/>
  <c r="D15" i="5"/>
  <c r="D14" i="6" l="1"/>
  <c r="B71" i="5"/>
  <c r="D14" i="5" l="1"/>
  <c r="E71" i="5"/>
  <c r="D71" i="5"/>
  <c r="C71" i="5"/>
  <c r="C58" i="5" l="1"/>
  <c r="D13" i="6"/>
  <c r="B58" i="5"/>
  <c r="D58" i="5"/>
  <c r="E70" i="5"/>
  <c r="D70" i="5"/>
  <c r="C70" i="5"/>
  <c r="B70" i="5"/>
  <c r="D13" i="5"/>
  <c r="D12" i="6" l="1"/>
  <c r="C57" i="5"/>
  <c r="B57" i="5"/>
  <c r="A49" i="5"/>
  <c r="D57" i="5" l="1"/>
  <c r="A47" i="5"/>
  <c r="A48" i="5"/>
  <c r="E69" i="5"/>
  <c r="D69" i="5"/>
  <c r="C69" i="5"/>
  <c r="B69" i="5"/>
  <c r="D12" i="5"/>
  <c r="D11" i="5"/>
  <c r="E68" i="5"/>
  <c r="D68" i="5"/>
  <c r="C68" i="5"/>
  <c r="B68" i="5"/>
  <c r="E67" i="5"/>
  <c r="D67" i="5"/>
  <c r="C67" i="5"/>
  <c r="B67" i="5"/>
  <c r="D10" i="5"/>
  <c r="E6" i="6"/>
  <c r="F2" i="6"/>
  <c r="D9" i="5"/>
  <c r="D8" i="5"/>
  <c r="D7" i="5"/>
  <c r="D6" i="5"/>
  <c r="H7" i="6"/>
  <c r="H6" i="6"/>
  <c r="H3" i="6"/>
  <c r="H2" i="6"/>
  <c r="H4" i="6"/>
  <c r="H5" i="6"/>
  <c r="G6" i="6"/>
  <c r="G3" i="6"/>
  <c r="G2" i="6"/>
  <c r="G4" i="6"/>
  <c r="G5" i="6"/>
  <c r="F3" i="6"/>
  <c r="F4" i="6"/>
  <c r="F5" i="6"/>
  <c r="E3" i="6"/>
  <c r="E2" i="6"/>
  <c r="E4" i="6"/>
  <c r="E5" i="6"/>
  <c r="A61" i="5"/>
  <c r="A62" i="5" s="1"/>
  <c r="A63" i="5" s="1"/>
  <c r="A64" i="5" s="1"/>
  <c r="A65" i="5" s="1"/>
  <c r="A66" i="5" s="1"/>
  <c r="A67" i="5" s="1"/>
  <c r="A68" i="5" s="1"/>
  <c r="A69" i="5" s="1"/>
  <c r="A70" i="5" s="1"/>
  <c r="A71" i="5" s="1"/>
  <c r="A72" i="5" s="1"/>
  <c r="A50" i="5"/>
  <c r="A51" i="5" s="1"/>
  <c r="A52" i="5" s="1"/>
  <c r="A53" i="5" s="1"/>
  <c r="A54" i="5" s="1"/>
  <c r="A55" i="5" s="1"/>
  <c r="A56" i="5" s="1"/>
  <c r="A57" i="5" s="1"/>
  <c r="A58" i="5" s="1"/>
  <c r="E15" i="2"/>
  <c r="D15" i="2"/>
  <c r="B15" i="2"/>
  <c r="E19" i="2"/>
  <c r="D19" i="2"/>
  <c r="C66" i="5"/>
  <c r="B66" i="5"/>
  <c r="E66" i="5" l="1"/>
  <c r="D66" i="5"/>
  <c r="G7" i="6"/>
  <c r="D3" i="6"/>
  <c r="D7" i="6"/>
  <c r="D8" i="6"/>
  <c r="D9" i="6"/>
  <c r="D10" i="6"/>
  <c r="D5" i="6"/>
  <c r="D2" i="6"/>
  <c r="D6" i="6"/>
  <c r="B65" i="5"/>
  <c r="C65" i="5"/>
  <c r="F6" i="6"/>
  <c r="D11" i="6"/>
  <c r="B48" i="5"/>
  <c r="D4" i="6"/>
  <c r="C63" i="5"/>
  <c r="B62" i="5"/>
  <c r="C62" i="5"/>
  <c r="E61" i="5"/>
  <c r="C52" i="5"/>
  <c r="C49" i="5"/>
  <c r="B61" i="5"/>
  <c r="E63" i="5"/>
  <c r="E65" i="5"/>
  <c r="B64" i="5"/>
  <c r="C54" i="5"/>
  <c r="C64" i="5"/>
  <c r="E62" i="5"/>
  <c r="D65" i="5"/>
  <c r="B53" i="5"/>
  <c r="C56" i="5"/>
  <c r="B56" i="5"/>
  <c r="B47" i="5"/>
  <c r="B51" i="5"/>
  <c r="D61" i="5"/>
  <c r="C61" i="5"/>
  <c r="B49" i="5"/>
  <c r="D63" i="5"/>
  <c r="C53" i="5"/>
  <c r="C48" i="5"/>
  <c r="C47" i="5"/>
  <c r="C51" i="5"/>
  <c r="D62" i="5"/>
  <c r="B54" i="5"/>
  <c r="B50" i="5"/>
  <c r="C50" i="5"/>
  <c r="B52" i="5"/>
  <c r="B63" i="5"/>
  <c r="D64" i="5"/>
  <c r="B55" i="5"/>
  <c r="E64" i="5"/>
  <c r="C55" i="5"/>
  <c r="C60" i="5" l="1"/>
  <c r="B60" i="5"/>
  <c r="D60" i="5"/>
  <c r="E60" i="5"/>
  <c r="C46" i="5"/>
  <c r="B46" i="5"/>
  <c r="D50" i="5"/>
  <c r="D52" i="5"/>
  <c r="D56" i="5"/>
  <c r="D47" i="5"/>
  <c r="D49" i="5"/>
  <c r="D48" i="5"/>
  <c r="D55" i="5"/>
  <c r="D51" i="5"/>
  <c r="D54" i="5"/>
  <c r="D53" i="5"/>
  <c r="D46" i="5" l="1"/>
</calcChain>
</file>

<file path=xl/sharedStrings.xml><?xml version="1.0" encoding="utf-8"?>
<sst xmlns="http://schemas.openxmlformats.org/spreadsheetml/2006/main" count="133" uniqueCount="95">
  <si>
    <t xml:space="preserve">Senior Corps </t>
  </si>
  <si>
    <t>Grantees</t>
  </si>
  <si>
    <t>Participants</t>
  </si>
  <si>
    <t>Funding</t>
  </si>
  <si>
    <t>RSVP</t>
  </si>
  <si>
    <t>Foster Grandparent Program</t>
  </si>
  <si>
    <t>Senior Companion Program</t>
  </si>
  <si>
    <t>Senior Corps Total</t>
  </si>
  <si>
    <t>Americorps</t>
  </si>
  <si>
    <t>Programs</t>
  </si>
  <si>
    <t>AmeriCorps-National</t>
  </si>
  <si>
    <t>Americorps-VISTA</t>
  </si>
  <si>
    <t>AmeriCorps-Homeland Security</t>
  </si>
  <si>
    <t>AmeriCorps Total</t>
  </si>
  <si>
    <r>
      <t xml:space="preserve">Enrolled Members </t>
    </r>
    <r>
      <rPr>
        <b/>
        <vertAlign val="superscript"/>
        <sz val="12"/>
        <rFont val="Arial"/>
        <family val="2"/>
      </rPr>
      <t>1</t>
    </r>
  </si>
  <si>
    <r>
      <t xml:space="preserve">Corporation Funding </t>
    </r>
    <r>
      <rPr>
        <b/>
        <vertAlign val="superscript"/>
        <sz val="12"/>
        <rFont val="Arial"/>
        <family val="2"/>
      </rPr>
      <t>2</t>
    </r>
  </si>
  <si>
    <t>Higher Education Programs</t>
  </si>
  <si>
    <t>Learn and Serve America</t>
  </si>
  <si>
    <t>Sub grantees</t>
  </si>
  <si>
    <t>Special Volunteer Programs</t>
  </si>
  <si>
    <t>Homeland Security</t>
  </si>
  <si>
    <t>Total National Service Resouces</t>
  </si>
  <si>
    <t>Volunteers</t>
  </si>
  <si>
    <r>
      <t xml:space="preserve">School-Based Programs </t>
    </r>
    <r>
      <rPr>
        <vertAlign val="superscript"/>
        <sz val="12"/>
        <rFont val="Arial"/>
        <family val="2"/>
      </rPr>
      <t>3</t>
    </r>
  </si>
  <si>
    <r>
      <t xml:space="preserve">Learn and Serve Total </t>
    </r>
    <r>
      <rPr>
        <b/>
        <vertAlign val="superscript"/>
        <sz val="12"/>
        <rFont val="Arial"/>
        <family val="2"/>
      </rPr>
      <t>3</t>
    </r>
  </si>
  <si>
    <r>
      <t>AmeriCorps-State</t>
    </r>
    <r>
      <rPr>
        <vertAlign val="superscript"/>
        <sz val="12"/>
        <rFont val="Arial"/>
        <family val="2"/>
      </rPr>
      <t xml:space="preserve"> 3</t>
    </r>
  </si>
  <si>
    <t>Please fill in the correct numbers for this year</t>
  </si>
  <si>
    <t>Virginia Commission for National and Community Service</t>
  </si>
  <si>
    <t>AMERICORPS - State</t>
  </si>
  <si>
    <t>2006</t>
  </si>
  <si>
    <r>
      <t>Enrolled Members</t>
    </r>
    <r>
      <rPr>
        <b/>
        <vertAlign val="superscript"/>
        <sz val="10"/>
        <rFont val="Arial"/>
        <family val="2"/>
      </rPr>
      <t>2</t>
    </r>
  </si>
  <si>
    <r>
      <t>Commission Funding</t>
    </r>
    <r>
      <rPr>
        <b/>
        <vertAlign val="superscript"/>
        <sz val="10"/>
        <rFont val="Arial"/>
        <family val="2"/>
      </rPr>
      <t>3</t>
    </r>
  </si>
  <si>
    <r>
      <t xml:space="preserve">2 </t>
    </r>
    <r>
      <rPr>
        <sz val="8"/>
        <color indexed="8"/>
        <rFont val="Arial"/>
        <family val="2"/>
      </rPr>
      <t>Represents the number of enrolled members as of December for each federal fiscal year.</t>
    </r>
  </si>
  <si>
    <r>
      <t xml:space="preserve">3 </t>
    </r>
    <r>
      <rPr>
        <sz val="8"/>
        <color indexed="8"/>
        <rFont val="Arial"/>
        <family val="2"/>
      </rPr>
      <t xml:space="preserve">Excludes the education award an AmeriCorps member receives after completing a term of service. </t>
    </r>
  </si>
  <si>
    <t>Federal Fiscal Year</t>
  </si>
  <si>
    <r>
      <t xml:space="preserve">1 </t>
    </r>
    <r>
      <rPr>
        <sz val="8"/>
        <color indexed="8"/>
        <rFont val="Arial"/>
        <family val="2"/>
      </rPr>
      <t>This program was first funded in 2003.</t>
    </r>
  </si>
  <si>
    <r>
      <t>AmeriCorps - State</t>
    </r>
    <r>
      <rPr>
        <b/>
        <vertAlign val="superscript"/>
        <sz val="10"/>
        <rFont val="Arial"/>
        <family val="2"/>
      </rPr>
      <t>1</t>
    </r>
  </si>
  <si>
    <t>2007</t>
  </si>
  <si>
    <t>Date</t>
  </si>
  <si>
    <t>Research Staffer</t>
  </si>
  <si>
    <t>Program Contact</t>
  </si>
  <si>
    <t>Data Source</t>
  </si>
  <si>
    <t>Comments</t>
  </si>
  <si>
    <t>Federal</t>
  </si>
  <si>
    <t>Grantee Match</t>
  </si>
  <si>
    <t>Total</t>
  </si>
  <si>
    <t>AmeriCorps State Formula Programs</t>
  </si>
  <si>
    <t>Number of Members</t>
  </si>
  <si>
    <t>Total Service Hours</t>
  </si>
  <si>
    <t>Number of Volunteers</t>
  </si>
  <si>
    <t>Total Recruited Volunteer Hours</t>
  </si>
  <si>
    <t>AmeriCorps State Competitive Programs</t>
  </si>
  <si>
    <t>Avg. Annual Change</t>
  </si>
  <si>
    <t>Total Member Service Hours</t>
  </si>
  <si>
    <t>Enter data below - all 3 sections</t>
  </si>
  <si>
    <t>Beth combined the state competitive &amp; state formula program activity.</t>
  </si>
  <si>
    <t>Total Expenditures ($ millions)</t>
  </si>
  <si>
    <t>Total volunteer hours:  110872</t>
  </si>
  <si>
    <t>Amanda Healy</t>
  </si>
  <si>
    <t>Mike Theis</t>
  </si>
  <si>
    <t>Expenditures</t>
  </si>
  <si>
    <t>Matt Fitzgerald</t>
  </si>
  <si>
    <t>Mike, attached is the spreadsheet with this year’s information in it. I didn’t put the qualifier in the spreadsheet for the reduction in volunteer hours reported, but it would be something like: “the reporting of volunteer hours was included in a new report this year that allowed for more specific targeting. The reduction in hours is a result of volunteer hours being attributed only to activities directly attributable to AmeriCorps members and reported through the OnCorps reporting system. Future reports of volunteers and volunteer hours will be received directly from the OnCorps reporting system.”</t>
  </si>
  <si>
    <t>I did consider revising last year’s numbers as  you mentioned, but there isn’t a way to do that very well. As alluded to above, we have instituted a new report in our official electronic reporting system and new guidance that will ensure that we have the numbers that we need going forward.</t>
  </si>
  <si>
    <r>
      <t>Total Recruited Volunteer Hours</t>
    </r>
    <r>
      <rPr>
        <b/>
        <vertAlign val="superscript"/>
        <sz val="12"/>
        <rFont val="Franklin Gothic Medium"/>
        <family val="2"/>
      </rPr>
      <t>1</t>
    </r>
  </si>
  <si>
    <t>Fran Inge</t>
  </si>
  <si>
    <t>Spoke with Fran today because she wanted to insure that there is consistency between the information for VA Performs, number of volunteers recruited per member, and number of volunteers for the ASR.   While the information is similar, the total should not change just the goal of volunteers recruited per member is reported to Virginia.</t>
  </si>
  <si>
    <r>
      <t>Number of Volunteers Recruited</t>
    </r>
    <r>
      <rPr>
        <vertAlign val="superscript"/>
        <sz val="12"/>
        <rFont val="Franklin Gothic Medium"/>
        <family val="2"/>
      </rPr>
      <t>1</t>
    </r>
  </si>
  <si>
    <t>Demian Futterman</t>
  </si>
  <si>
    <t>Demian came by to explain some of the numbers in the report.  The data from OnCorp was suspect so he surveyed the grantees.  The number of volunteers recruited and total recruited voluntary hours jump dramatically from las year.  Number of Volunteers recruited for 2012 and 2014 are same.  Questions</t>
  </si>
  <si>
    <t>Sources: eGrants, OnCorps, and Americorp Program Directors.</t>
  </si>
  <si>
    <t>To ensure consistency of data from year to year, please use the following</t>
  </si>
  <si>
    <t>methods:</t>
  </si>
  <si>
    <t>formula fixed, formula cost reimbursement, and competitive amounts are from the 15 - 16 PY,</t>
  </si>
  <si>
    <t>awarded to subgrantees approx August 2015.</t>
  </si>
  <si>
    <t>VGF are from the 15-16 PY, awarded to subgrantees approx October 2015.</t>
  </si>
  <si>
    <t>Commission support grant, aka admin, is funded on a calendar year basis.  This report includes</t>
  </si>
  <si>
    <t>admin funding from 2015 calendar year.</t>
  </si>
  <si>
    <t>Using this methodology, we will review info reported 2014, as it appears to be anomolous.</t>
  </si>
  <si>
    <t>for the report to be submitted in 2017, please include TTA funds, which were available as of 7 1 16.</t>
  </si>
  <si>
    <t>fed_exp</t>
  </si>
  <si>
    <t>grantee_match</t>
  </si>
  <si>
    <t>member_num</t>
  </si>
  <si>
    <t>tot_service_hours</t>
  </si>
  <si>
    <t>volunteers_recruited</t>
  </si>
  <si>
    <t>tot_recruited_vol_hours</t>
  </si>
  <si>
    <t>tot_exp</t>
  </si>
  <si>
    <t>Hope this email finds you well.  Attached to this message is the AmeriCorps Statistics Spreadsheet that you asked to be completed.  We have completed the requested information all except the volunteer information because we longer track that information.  Gail Harris spoke to you about this last year that we don't have to track this information.  If you have any questions at all please us know.  </t>
  </si>
  <si>
    <t>Roxanne Saunders</t>
  </si>
  <si>
    <t>email</t>
  </si>
  <si>
    <t xml:space="preserve"> The SFY 2013 reduction in volunteers is mainly a result of volunteers being attributed only to activities directly related to AmeriCorps members and reported through the OnCorps reporting system. Future reports of volunteers will be received directly from the OnCorps reporting system.</t>
  </si>
  <si>
    <t>Old footnote remove from main page.</t>
  </si>
  <si>
    <r>
      <rPr>
        <vertAlign val="superscript"/>
        <sz val="8"/>
        <rFont val="Franklin Gothic Medium"/>
        <family val="2"/>
      </rPr>
      <t xml:space="preserve">1 </t>
    </r>
    <r>
      <rPr>
        <sz val="8"/>
        <rFont val="Franklin Gothic Medium"/>
        <family val="2"/>
      </rPr>
      <t>The number of volunteers and their hours are not longer collected.</t>
    </r>
  </si>
  <si>
    <t>Office of Volunterrism and Community Services</t>
  </si>
  <si>
    <t>ffy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</si>
</sst>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quot;$&quot;#,##0.0"/>
    <numFmt numFmtId="166" formatCode="0.0%"/>
  </numFmts>
  <fonts count="30" x14ac:knownFonts="1">
    <font>
      <sz val="12"/>
      <name val="Comic Sans MS"/>
    </font>
    <font>
      <sz val="12"/>
      <name val="Arial"/>
      <family val="2"/>
    </font>
    <font>
      <b/>
      <sz val="12"/>
      <name val="Arial"/>
      <family val="2"/>
    </font>
    <font>
      <sz val="8"/>
      <name val="Comic Sans MS"/>
      <family val="4"/>
    </font>
    <font>
      <vertAlign val="superscript"/>
      <sz val="12"/>
      <name val="Arial"/>
      <family val="2"/>
    </font>
    <font>
      <b/>
      <vertAlign val="superscript"/>
      <sz val="12"/>
      <name val="Arial"/>
      <family val="2"/>
    </font>
    <font>
      <sz val="20"/>
      <name val="Comic Sans MS"/>
      <family val="4"/>
    </font>
    <font>
      <sz val="10"/>
      <name val="Arial"/>
      <family val="2"/>
    </font>
    <font>
      <b/>
      <sz val="10"/>
      <name val="Arial"/>
      <family val="2"/>
    </font>
    <font>
      <b/>
      <vertAlign val="superscript"/>
      <sz val="10"/>
      <name val="Arial"/>
      <family val="2"/>
    </font>
    <font>
      <sz val="5"/>
      <color indexed="8"/>
      <name val="Arial"/>
      <family val="2"/>
    </font>
    <font>
      <sz val="8"/>
      <color indexed="8"/>
      <name val="Arial"/>
      <family val="2"/>
    </font>
    <font>
      <vertAlign val="superscript"/>
      <sz val="8"/>
      <color indexed="8"/>
      <name val="Arial"/>
      <family val="2"/>
    </font>
    <font>
      <sz val="12"/>
      <name val="Verdana"/>
      <family val="2"/>
    </font>
    <font>
      <sz val="10"/>
      <name val="Verdana"/>
      <family val="2"/>
    </font>
    <font>
      <b/>
      <sz val="12"/>
      <name val="Verdana"/>
      <family val="2"/>
    </font>
    <font>
      <sz val="11"/>
      <name val="Calibri"/>
      <family val="2"/>
    </font>
    <font>
      <sz val="10"/>
      <name val="Franklin Gothic Book"/>
      <family val="2"/>
    </font>
    <font>
      <b/>
      <vertAlign val="superscript"/>
      <sz val="12"/>
      <name val="Franklin Gothic Medium"/>
      <family val="2"/>
    </font>
    <font>
      <sz val="12"/>
      <name val="Franklin Gothic Medium"/>
      <family val="2"/>
    </font>
    <font>
      <sz val="11"/>
      <color rgb="FF1F497D"/>
      <name val="Calibri"/>
      <family val="2"/>
    </font>
    <font>
      <vertAlign val="superscript"/>
      <sz val="12"/>
      <name val="Franklin Gothic Medium"/>
      <family val="2"/>
    </font>
    <font>
      <sz val="12"/>
      <name val="Comic Sans MS"/>
      <family val="4"/>
    </font>
    <font>
      <sz val="10"/>
      <name val="Franklin Gothic Medium"/>
      <family val="2"/>
    </font>
    <font>
      <b/>
      <sz val="10"/>
      <name val="Franklin Gothic Medium"/>
      <family val="2"/>
    </font>
    <font>
      <u/>
      <sz val="10"/>
      <name val="Franklin Gothic Medium"/>
      <family val="2"/>
    </font>
    <font>
      <b/>
      <sz val="11"/>
      <color indexed="10"/>
      <name val="Franklin Gothic Medium"/>
      <family val="2"/>
    </font>
    <font>
      <sz val="8"/>
      <name val="Franklin Gothic Medium"/>
      <family val="2"/>
    </font>
    <font>
      <vertAlign val="superscript"/>
      <sz val="8"/>
      <name val="Franklin Gothic Medium"/>
      <family val="2"/>
    </font>
    <font>
      <b/>
      <sz val="14"/>
      <name val="Franklin Gothic Medium"/>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11">
    <xf numFmtId="0" fontId="0" fillId="0" borderId="0" xfId="0"/>
    <xf numFmtId="0" fontId="2" fillId="0" borderId="1" xfId="0" applyFont="1" applyBorder="1" applyAlignment="1">
      <alignment horizontal="center"/>
    </xf>
    <xf numFmtId="0" fontId="0" fillId="0" borderId="0" xfId="0" applyAlignment="1">
      <alignment horizontal="center" wrapText="1"/>
    </xf>
    <xf numFmtId="0" fontId="2" fillId="0" borderId="0" xfId="0" applyFont="1" applyBorder="1" applyAlignment="1">
      <alignment horizontal="center"/>
    </xf>
    <xf numFmtId="0" fontId="2" fillId="0" borderId="2" xfId="0" applyFont="1" applyBorder="1" applyAlignment="1">
      <alignment horizontal="center"/>
    </xf>
    <xf numFmtId="0" fontId="1" fillId="0" borderId="0" xfId="0" applyFont="1"/>
    <xf numFmtId="0" fontId="1" fillId="0" borderId="1"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164" fontId="2" fillId="0" borderId="4" xfId="0" applyNumberFormat="1" applyFont="1" applyBorder="1" applyAlignment="1">
      <alignment horizontal="center" wrapText="1"/>
    </xf>
    <xf numFmtId="164" fontId="0" fillId="0" borderId="0" xfId="0" applyNumberFormat="1"/>
    <xf numFmtId="3" fontId="2" fillId="0" borderId="6" xfId="0" applyNumberFormat="1" applyFont="1" applyBorder="1" applyAlignment="1">
      <alignment horizontal="center" wrapText="1"/>
    </xf>
    <xf numFmtId="3" fontId="0" fillId="0" borderId="0" xfId="0" applyNumberFormat="1"/>
    <xf numFmtId="0" fontId="1" fillId="0" borderId="7" xfId="0" applyFont="1" applyBorder="1" applyAlignment="1">
      <alignment horizontal="right" indent="1"/>
    </xf>
    <xf numFmtId="0" fontId="1" fillId="0" borderId="5" xfId="0" applyFont="1" applyBorder="1" applyAlignment="1">
      <alignment horizontal="right" indent="1"/>
    </xf>
    <xf numFmtId="3" fontId="1" fillId="0" borderId="8" xfId="0" applyNumberFormat="1" applyFont="1" applyBorder="1" applyAlignment="1">
      <alignment horizontal="right" indent="1"/>
    </xf>
    <xf numFmtId="164" fontId="1" fillId="0" borderId="1" xfId="0" applyNumberFormat="1" applyFont="1" applyBorder="1" applyAlignment="1">
      <alignment horizontal="right" indent="1"/>
    </xf>
    <xf numFmtId="0" fontId="1" fillId="0" borderId="1" xfId="0" applyFont="1" applyBorder="1" applyAlignment="1">
      <alignment horizontal="right" indent="1"/>
    </xf>
    <xf numFmtId="0" fontId="2" fillId="0" borderId="9"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right" indent="1"/>
    </xf>
    <xf numFmtId="0" fontId="2" fillId="0" borderId="11" xfId="0" applyFont="1" applyBorder="1" applyAlignment="1">
      <alignment horizontal="right" indent="1"/>
    </xf>
    <xf numFmtId="3" fontId="2" fillId="0" borderId="12" xfId="0" applyNumberFormat="1" applyFont="1" applyBorder="1" applyAlignment="1">
      <alignment horizontal="right" indent="1"/>
    </xf>
    <xf numFmtId="164" fontId="2" fillId="0" borderId="3" xfId="0" applyNumberFormat="1" applyFont="1" applyBorder="1" applyAlignment="1">
      <alignment horizontal="right" indent="1"/>
    </xf>
    <xf numFmtId="0" fontId="2" fillId="0" borderId="3" xfId="0" applyFont="1" applyBorder="1" applyAlignment="1">
      <alignment horizontal="right" indent="1"/>
    </xf>
    <xf numFmtId="0" fontId="1" fillId="0" borderId="0" xfId="0" applyFont="1" applyBorder="1" applyAlignment="1">
      <alignment horizontal="right" indent="1"/>
    </xf>
    <xf numFmtId="0" fontId="2" fillId="0" borderId="13" xfId="0" applyFont="1" applyBorder="1" applyAlignment="1">
      <alignment horizontal="right" indent="1"/>
    </xf>
    <xf numFmtId="3" fontId="1" fillId="0" borderId="1" xfId="0" applyNumberFormat="1" applyFont="1" applyBorder="1" applyAlignment="1">
      <alignment horizontal="right" indent="1"/>
    </xf>
    <xf numFmtId="3" fontId="2" fillId="0" borderId="3" xfId="0" applyNumberFormat="1" applyFont="1" applyBorder="1" applyAlignment="1">
      <alignment horizontal="right" indent="1"/>
    </xf>
    <xf numFmtId="164" fontId="2" fillId="0" borderId="8" xfId="0" applyNumberFormat="1" applyFont="1" applyBorder="1" applyAlignment="1">
      <alignment horizontal="center"/>
    </xf>
    <xf numFmtId="164" fontId="1" fillId="0" borderId="8" xfId="0" applyNumberFormat="1" applyFont="1" applyBorder="1" applyAlignment="1">
      <alignment horizontal="right" indent="1"/>
    </xf>
    <xf numFmtId="164" fontId="2" fillId="0" borderId="12" xfId="0" applyNumberFormat="1" applyFont="1" applyBorder="1" applyAlignment="1">
      <alignment horizontal="right" indent="1"/>
    </xf>
    <xf numFmtId="3" fontId="2" fillId="0" borderId="4" xfId="0" applyNumberFormat="1" applyFont="1" applyBorder="1" applyAlignment="1">
      <alignment horizontal="center" wrapText="1"/>
    </xf>
    <xf numFmtId="3" fontId="2" fillId="0" borderId="1" xfId="0" applyNumberFormat="1" applyFont="1" applyBorder="1" applyAlignment="1">
      <alignment horizontal="center"/>
    </xf>
    <xf numFmtId="0" fontId="1" fillId="0" borderId="4" xfId="0" applyFont="1" applyBorder="1" applyAlignment="1">
      <alignment horizontal="right" indent="1"/>
    </xf>
    <xf numFmtId="0" fontId="2" fillId="0" borderId="14" xfId="0" applyFont="1" applyBorder="1" applyAlignment="1">
      <alignment horizontal="center" wrapText="1"/>
    </xf>
    <xf numFmtId="0" fontId="7" fillId="0" borderId="0" xfId="0" applyFont="1"/>
    <xf numFmtId="49" fontId="8" fillId="2" borderId="15" xfId="0" applyNumberFormat="1" applyFont="1" applyFill="1" applyBorder="1" applyAlignment="1">
      <alignment horizontal="right" wrapText="1"/>
    </xf>
    <xf numFmtId="0" fontId="8" fillId="2" borderId="15" xfId="0" applyFont="1" applyFill="1" applyBorder="1" applyAlignment="1">
      <alignment horizontal="right" wrapText="1"/>
    </xf>
    <xf numFmtId="49" fontId="7" fillId="2" borderId="0" xfId="0" applyNumberFormat="1" applyFont="1" applyFill="1" applyAlignment="1">
      <alignment horizontal="right"/>
    </xf>
    <xf numFmtId="0" fontId="7" fillId="2" borderId="0" xfId="0" applyFont="1" applyFill="1" applyAlignment="1">
      <alignment horizontal="right"/>
    </xf>
    <xf numFmtId="164" fontId="7" fillId="2" borderId="0" xfId="0" applyNumberFormat="1" applyFont="1" applyFill="1" applyAlignment="1">
      <alignment horizontal="right"/>
    </xf>
    <xf numFmtId="49" fontId="7" fillId="2" borderId="0" xfId="0" applyNumberFormat="1" applyFont="1" applyFill="1" applyBorder="1" applyAlignment="1">
      <alignment horizontal="right"/>
    </xf>
    <xf numFmtId="0" fontId="7" fillId="2" borderId="0" xfId="0" applyFont="1" applyFill="1" applyBorder="1" applyAlignment="1">
      <alignment horizontal="right"/>
    </xf>
    <xf numFmtId="164" fontId="7" fillId="2" borderId="0" xfId="0" applyNumberFormat="1" applyFont="1" applyFill="1" applyBorder="1" applyAlignment="1">
      <alignment horizontal="right"/>
    </xf>
    <xf numFmtId="49" fontId="7" fillId="2" borderId="16" xfId="0" applyNumberFormat="1" applyFont="1" applyFill="1" applyBorder="1" applyAlignment="1">
      <alignment horizontal="right"/>
    </xf>
    <xf numFmtId="0" fontId="7" fillId="2" borderId="16" xfId="0" applyFont="1" applyFill="1" applyBorder="1" applyAlignment="1">
      <alignment horizontal="right"/>
    </xf>
    <xf numFmtId="6" fontId="7" fillId="0" borderId="0" xfId="0" applyNumberFormat="1" applyFont="1"/>
    <xf numFmtId="164" fontId="7" fillId="2" borderId="16" xfId="0" applyNumberFormat="1" applyFont="1" applyFill="1" applyBorder="1" applyAlignment="1">
      <alignment horizontal="right"/>
    </xf>
    <xf numFmtId="0" fontId="13" fillId="0" borderId="0" xfId="0" applyFont="1"/>
    <xf numFmtId="0" fontId="14" fillId="0" borderId="0" xfId="0" applyFont="1" applyAlignment="1">
      <alignment wrapText="1"/>
    </xf>
    <xf numFmtId="0" fontId="15" fillId="0" borderId="16" xfId="0" applyFont="1" applyBorder="1" applyAlignment="1">
      <alignment wrapText="1"/>
    </xf>
    <xf numFmtId="14" fontId="13" fillId="0" borderId="0" xfId="0" applyNumberFormat="1" applyFont="1"/>
    <xf numFmtId="0" fontId="20" fillId="0" borderId="0" xfId="0" applyFont="1"/>
    <xf numFmtId="0" fontId="14" fillId="3" borderId="0" xfId="0" applyFont="1" applyFill="1"/>
    <xf numFmtId="0" fontId="19" fillId="3" borderId="16" xfId="0" applyFont="1" applyFill="1" applyBorder="1" applyAlignment="1">
      <alignment horizontal="center" wrapText="1"/>
    </xf>
    <xf numFmtId="0" fontId="17" fillId="3" borderId="0" xfId="0" applyFont="1" applyFill="1" applyAlignment="1">
      <alignment horizontal="center"/>
    </xf>
    <xf numFmtId="0" fontId="17" fillId="3" borderId="0" xfId="0" applyFont="1" applyFill="1" applyBorder="1" applyAlignment="1">
      <alignment horizontal="center"/>
    </xf>
    <xf numFmtId="165" fontId="17" fillId="3" borderId="0" xfId="0" applyNumberFormat="1" applyFont="1" applyFill="1" applyBorder="1" applyAlignment="1">
      <alignment horizontal="center"/>
    </xf>
    <xf numFmtId="0" fontId="19" fillId="3" borderId="15" xfId="0" applyFont="1" applyFill="1" applyBorder="1" applyAlignment="1">
      <alignment horizontal="center" wrapText="1"/>
    </xf>
    <xf numFmtId="3" fontId="17" fillId="3" borderId="0" xfId="0" applyNumberFormat="1" applyFont="1" applyFill="1" applyBorder="1" applyAlignment="1">
      <alignment horizontal="right"/>
    </xf>
    <xf numFmtId="0" fontId="23" fillId="0" borderId="0" xfId="0" applyFont="1"/>
    <xf numFmtId="0" fontId="13" fillId="0" borderId="0" xfId="0" applyFont="1" applyAlignment="1">
      <alignment vertical="top" wrapText="1"/>
    </xf>
    <xf numFmtId="0" fontId="13" fillId="0" borderId="0" xfId="0" applyFont="1" applyAlignment="1">
      <alignment wrapText="1"/>
    </xf>
    <xf numFmtId="0" fontId="23" fillId="3" borderId="0" xfId="0" applyFont="1" applyFill="1"/>
    <xf numFmtId="0" fontId="24" fillId="3" borderId="0" xfId="0" applyFont="1" applyFill="1"/>
    <xf numFmtId="0" fontId="25" fillId="3" borderId="0" xfId="0" applyFont="1" applyFill="1"/>
    <xf numFmtId="0" fontId="23" fillId="3" borderId="0" xfId="0" applyFont="1" applyFill="1" applyBorder="1" applyAlignment="1">
      <alignment horizontal="center"/>
    </xf>
    <xf numFmtId="0" fontId="24" fillId="3" borderId="0" xfId="0" applyFont="1" applyFill="1" applyBorder="1" applyAlignment="1"/>
    <xf numFmtId="0" fontId="24" fillId="3" borderId="15" xfId="0" applyFont="1" applyFill="1" applyBorder="1" applyAlignment="1">
      <alignment horizontal="center" wrapText="1"/>
    </xf>
    <xf numFmtId="0" fontId="23" fillId="3" borderId="0" xfId="0" applyFont="1" applyFill="1" applyAlignment="1">
      <alignment horizontal="center"/>
    </xf>
    <xf numFmtId="165" fontId="23" fillId="3" borderId="0" xfId="0" applyNumberFormat="1" applyFont="1" applyFill="1" applyAlignment="1">
      <alignment horizontal="center"/>
    </xf>
    <xf numFmtId="165" fontId="23" fillId="3" borderId="0" xfId="0" applyNumberFormat="1" applyFont="1" applyFill="1"/>
    <xf numFmtId="164" fontId="23" fillId="3" borderId="0" xfId="0" applyNumberFormat="1" applyFont="1" applyFill="1" applyAlignment="1">
      <alignment horizontal="center"/>
    </xf>
    <xf numFmtId="165" fontId="23" fillId="3" borderId="0" xfId="0" applyNumberFormat="1" applyFont="1" applyFill="1" applyBorder="1" applyAlignment="1">
      <alignment horizontal="center"/>
    </xf>
    <xf numFmtId="0" fontId="23" fillId="3" borderId="16" xfId="0" applyFont="1" applyFill="1" applyBorder="1" applyAlignment="1">
      <alignment horizontal="center"/>
    </xf>
    <xf numFmtId="164" fontId="23" fillId="3" borderId="16" xfId="0" applyNumberFormat="1" applyFont="1" applyFill="1" applyBorder="1" applyAlignment="1">
      <alignment horizontal="center"/>
    </xf>
    <xf numFmtId="164" fontId="23" fillId="3" borderId="0" xfId="0" applyNumberFormat="1" applyFont="1" applyFill="1" applyBorder="1" applyAlignment="1">
      <alignment horizontal="center"/>
    </xf>
    <xf numFmtId="0" fontId="26" fillId="3" borderId="0" xfId="0" applyFont="1" applyFill="1"/>
    <xf numFmtId="0" fontId="23" fillId="3" borderId="16" xfId="0" applyFont="1" applyFill="1" applyBorder="1" applyAlignment="1">
      <alignment horizontal="center" wrapText="1"/>
    </xf>
    <xf numFmtId="166" fontId="23" fillId="3" borderId="16" xfId="0" applyNumberFormat="1" applyFont="1" applyFill="1" applyBorder="1" applyAlignment="1">
      <alignment horizontal="center"/>
    </xf>
    <xf numFmtId="0" fontId="23" fillId="3" borderId="0" xfId="0" applyFont="1" applyFill="1" applyAlignment="1">
      <alignment horizontal="center" wrapText="1"/>
    </xf>
    <xf numFmtId="3" fontId="23" fillId="3" borderId="0" xfId="0" applyNumberFormat="1" applyFont="1" applyFill="1" applyAlignment="1">
      <alignment horizontal="center"/>
    </xf>
    <xf numFmtId="3" fontId="23" fillId="3" borderId="0" xfId="0" applyNumberFormat="1" applyFont="1" applyFill="1" applyAlignment="1">
      <alignment horizontal="right" indent="1"/>
    </xf>
    <xf numFmtId="3" fontId="23" fillId="3" borderId="0" xfId="0" applyNumberFormat="1" applyFont="1" applyFill="1" applyBorder="1" applyAlignment="1">
      <alignment horizontal="center"/>
    </xf>
    <xf numFmtId="3" fontId="23" fillId="3" borderId="0" xfId="0" applyNumberFormat="1" applyFont="1" applyFill="1" applyBorder="1" applyAlignment="1">
      <alignment horizontal="right" indent="1"/>
    </xf>
    <xf numFmtId="0" fontId="27" fillId="3" borderId="0" xfId="0" applyFont="1" applyFill="1"/>
    <xf numFmtId="0" fontId="27" fillId="3" borderId="0" xfId="0" applyFont="1" applyFill="1" applyBorder="1" applyAlignment="1">
      <alignment horizontal="left" vertical="top" wrapText="1"/>
    </xf>
    <xf numFmtId="0" fontId="19" fillId="3" borderId="15" xfId="0" applyFont="1" applyFill="1" applyBorder="1" applyAlignment="1">
      <alignment horizontal="center" wrapText="1"/>
    </xf>
    <xf numFmtId="0" fontId="19" fillId="3" borderId="16" xfId="0" applyFont="1" applyFill="1" applyBorder="1" applyAlignment="1">
      <alignment horizontal="center" wrapText="1"/>
    </xf>
    <xf numFmtId="0" fontId="19" fillId="3" borderId="15" xfId="0" applyFont="1" applyFill="1" applyBorder="1" applyAlignment="1">
      <alignment wrapText="1"/>
    </xf>
    <xf numFmtId="0" fontId="19" fillId="3" borderId="15" xfId="0" applyFont="1" applyFill="1" applyBorder="1" applyAlignment="1">
      <alignment vertical="center"/>
    </xf>
    <xf numFmtId="164" fontId="23" fillId="0" borderId="0" xfId="0" applyNumberFormat="1" applyFont="1" applyFill="1" applyAlignment="1">
      <alignment horizontal="center"/>
    </xf>
    <xf numFmtId="3" fontId="23" fillId="0" borderId="0" xfId="0" applyNumberFormat="1" applyFont="1" applyFill="1" applyBorder="1" applyAlignment="1">
      <alignment horizontal="center"/>
    </xf>
    <xf numFmtId="0" fontId="24" fillId="3" borderId="16" xfId="0" applyFont="1" applyFill="1" applyBorder="1" applyAlignment="1">
      <alignment horizontal="center"/>
    </xf>
    <xf numFmtId="0" fontId="27" fillId="3" borderId="17" xfId="0" applyFont="1" applyFill="1" applyBorder="1" applyAlignment="1">
      <alignment horizontal="left" vertical="top" wrapText="1"/>
    </xf>
    <xf numFmtId="0" fontId="29" fillId="3" borderId="0" xfId="0" applyFont="1" applyFill="1" applyAlignment="1">
      <alignment horizontal="center"/>
    </xf>
    <xf numFmtId="0" fontId="19" fillId="3" borderId="15" xfId="0" applyFont="1" applyFill="1" applyBorder="1" applyAlignment="1">
      <alignment horizontal="center" wrapText="1"/>
    </xf>
    <xf numFmtId="0" fontId="19" fillId="3" borderId="16" xfId="0" applyFont="1" applyFill="1" applyBorder="1" applyAlignment="1">
      <alignment horizontal="center" wrapText="1"/>
    </xf>
    <xf numFmtId="0" fontId="19" fillId="3" borderId="15" xfId="0" applyFont="1" applyFill="1" applyBorder="1" applyAlignment="1">
      <alignment horizontal="center" vertical="center"/>
    </xf>
    <xf numFmtId="0" fontId="12" fillId="2" borderId="0" xfId="0" applyFont="1" applyFill="1" applyBorder="1" applyAlignment="1">
      <alignment vertical="top" wrapText="1"/>
    </xf>
    <xf numFmtId="0" fontId="11" fillId="2" borderId="0" xfId="0" applyFont="1" applyFill="1" applyBorder="1" applyAlignment="1">
      <alignment vertical="top" wrapText="1"/>
    </xf>
    <xf numFmtId="0" fontId="12" fillId="2" borderId="0" xfId="0" applyFont="1" applyFill="1" applyAlignment="1">
      <alignment vertical="top" wrapText="1"/>
    </xf>
    <xf numFmtId="0" fontId="10" fillId="2" borderId="0" xfId="0" applyFont="1" applyFill="1" applyAlignment="1">
      <alignment vertical="top" wrapText="1"/>
    </xf>
    <xf numFmtId="0" fontId="8" fillId="2" borderId="16" xfId="0" applyFont="1" applyFill="1" applyBorder="1" applyAlignment="1">
      <alignment horizontal="center"/>
    </xf>
    <xf numFmtId="0" fontId="6" fillId="0" borderId="0" xfId="0" applyFont="1" applyAlignment="1">
      <alignment horizontal="center" wrapText="1"/>
    </xf>
    <xf numFmtId="0" fontId="13" fillId="0" borderId="0" xfId="0" applyFont="1" applyAlignment="1">
      <alignment horizontal="left" vertical="top" wrapText="1"/>
    </xf>
    <xf numFmtId="0" fontId="16" fillId="0" borderId="0" xfId="0" applyFont="1" applyAlignment="1">
      <alignment horizontal="left" vertical="top" wrapText="1"/>
    </xf>
    <xf numFmtId="0" fontId="22"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20074838063095E-2"/>
          <c:y val="0.15661602158885071"/>
          <c:w val="0.81040996635983931"/>
          <c:h val="0.7544172119330157"/>
        </c:manualLayout>
      </c:layout>
      <c:lineChart>
        <c:grouping val="standard"/>
        <c:varyColors val="0"/>
        <c:ser>
          <c:idx val="0"/>
          <c:order val="0"/>
          <c:tx>
            <c:v>Number of Members</c:v>
          </c:tx>
          <c:spPr>
            <a:ln w="25400">
              <a:solidFill>
                <a:srgbClr val="00B0F0"/>
              </a:solidFill>
              <a:prstDash val="solid"/>
            </a:ln>
          </c:spPr>
          <c:marker>
            <c:symbol val="none"/>
          </c:marker>
          <c:dLbls>
            <c:dLbl>
              <c:idx val="2"/>
              <c:layout>
                <c:manualLayout>
                  <c:x val="-5.1850373163448468E-2"/>
                  <c:y val="0.1618332161310807"/>
                </c:manualLayout>
              </c:layout>
              <c:tx>
                <c:rich>
                  <a:bodyPr/>
                  <a:lstStyle/>
                  <a:p>
                    <a:pPr>
                      <a:defRPr sz="900" b="0" i="0" u="none" strike="noStrike" baseline="0">
                        <a:solidFill>
                          <a:srgbClr val="000000"/>
                        </a:solidFill>
                        <a:latin typeface="Franklin Gothic Book" pitchFamily="34" charset="0"/>
                        <a:ea typeface="Verdana"/>
                        <a:cs typeface="Verdana"/>
                      </a:defRPr>
                    </a:pPr>
                    <a:r>
                      <a:rPr lang="en-US" sz="1000" baseline="0">
                        <a:latin typeface="Franklin Gothic Medium" panose="020B0603020102020204" pitchFamily="34" charset="0"/>
                      </a:rPr>
                      <a:t>Number of Members</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E90-44E4-8CD8-5B15D478EA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'Excel Online'!$C$41:$C$57</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'Excel Online'!$D$41:$D$57</c:f>
              <c:numCache>
                <c:formatCode>General</c:formatCode>
                <c:ptCount val="17"/>
                <c:pt idx="0">
                  <c:v>106</c:v>
                </c:pt>
                <c:pt idx="1">
                  <c:v>197</c:v>
                </c:pt>
                <c:pt idx="2">
                  <c:v>379</c:v>
                </c:pt>
                <c:pt idx="3">
                  <c:v>325</c:v>
                </c:pt>
                <c:pt idx="4" formatCode="#,##0">
                  <c:v>371</c:v>
                </c:pt>
                <c:pt idx="5" formatCode="#,##0">
                  <c:v>373</c:v>
                </c:pt>
                <c:pt idx="6" formatCode="#,##0">
                  <c:v>386</c:v>
                </c:pt>
                <c:pt idx="7" formatCode="#,##0">
                  <c:v>453</c:v>
                </c:pt>
                <c:pt idx="8" formatCode="#,##0">
                  <c:v>417</c:v>
                </c:pt>
                <c:pt idx="9" formatCode="#,##0">
                  <c:v>357</c:v>
                </c:pt>
                <c:pt idx="10" formatCode="#,##0">
                  <c:v>363</c:v>
                </c:pt>
                <c:pt idx="11" formatCode="#,##0">
                  <c:v>253.38</c:v>
                </c:pt>
                <c:pt idx="12" formatCode="#,##0">
                  <c:v>280</c:v>
                </c:pt>
                <c:pt idx="13" formatCode="#,##0">
                  <c:v>387</c:v>
                </c:pt>
                <c:pt idx="14" formatCode="#,##0">
                  <c:v>387</c:v>
                </c:pt>
                <c:pt idx="15" formatCode="#,##0">
                  <c:v>325</c:v>
                </c:pt>
                <c:pt idx="16" formatCode="#,##0">
                  <c:v>333</c:v>
                </c:pt>
              </c:numCache>
            </c:numRef>
          </c:val>
          <c:smooth val="0"/>
          <c:extLst>
            <c:ext xmlns:c16="http://schemas.microsoft.com/office/drawing/2014/chart" uri="{C3380CC4-5D6E-409C-BE32-E72D297353CC}">
              <c16:uniqueId val="{00000001-BE90-44E4-8CD8-5B15D478EA1B}"/>
            </c:ext>
          </c:extLst>
        </c:ser>
        <c:dLbls>
          <c:showLegendKey val="0"/>
          <c:showVal val="0"/>
          <c:showCatName val="0"/>
          <c:showSerName val="0"/>
          <c:showPercent val="0"/>
          <c:showBubbleSize val="0"/>
        </c:dLbls>
        <c:marker val="1"/>
        <c:smooth val="0"/>
        <c:axId val="74567040"/>
        <c:axId val="75031680"/>
      </c:lineChart>
      <c:lineChart>
        <c:grouping val="standard"/>
        <c:varyColors val="0"/>
        <c:ser>
          <c:idx val="1"/>
          <c:order val="1"/>
          <c:tx>
            <c:v>Total Expenditures</c:v>
          </c:tx>
          <c:spPr>
            <a:ln w="25400">
              <a:solidFill>
                <a:srgbClr val="00B0F0"/>
              </a:solidFill>
              <a:prstDash val="lgDash"/>
            </a:ln>
          </c:spPr>
          <c:marker>
            <c:symbol val="none"/>
          </c:marker>
          <c:dLbls>
            <c:dLbl>
              <c:idx val="4"/>
              <c:layout>
                <c:manualLayout>
                  <c:x val="-0.20080834966051778"/>
                  <c:y val="-0.18486327350707926"/>
                </c:manualLayout>
              </c:layout>
              <c:tx>
                <c:rich>
                  <a:bodyPr/>
                  <a:lstStyle/>
                  <a:p>
                    <a:pPr>
                      <a:defRPr sz="900" b="0" i="0" u="none" strike="noStrike" baseline="0">
                        <a:solidFill>
                          <a:srgbClr val="000000"/>
                        </a:solidFill>
                        <a:latin typeface="Franklin Gothic Book" pitchFamily="34" charset="0"/>
                        <a:ea typeface="Verdana"/>
                        <a:cs typeface="Verdana"/>
                      </a:defRPr>
                    </a:pPr>
                    <a:r>
                      <a:rPr lang="en-US" sz="1000" baseline="0">
                        <a:latin typeface="Franklin Gothic Medium" panose="020B0603020102020204" pitchFamily="34" charset="0"/>
                      </a:rPr>
                      <a:t>Total Expenditures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90-44E4-8CD8-5B15D478EA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'Excel Online'!$F$18:$F$34</c:f>
              <c:numCache>
                <c:formatCode>"$"#,##0.0</c:formatCode>
                <c:ptCount val="17"/>
                <c:pt idx="0">
                  <c:v>4.9726669999999995</c:v>
                </c:pt>
                <c:pt idx="1">
                  <c:v>5.27895</c:v>
                </c:pt>
                <c:pt idx="2">
                  <c:v>5.9678339999999999</c:v>
                </c:pt>
                <c:pt idx="3">
                  <c:v>4.3235971300000005</c:v>
                </c:pt>
                <c:pt idx="4">
                  <c:v>4.2312462499999999</c:v>
                </c:pt>
                <c:pt idx="5">
                  <c:v>5.8020396600000002</c:v>
                </c:pt>
                <c:pt idx="6">
                  <c:v>5.3912631299999996</c:v>
                </c:pt>
                <c:pt idx="7">
                  <c:v>5.7482389999999999</c:v>
                </c:pt>
                <c:pt idx="8">
                  <c:v>5.377008</c:v>
                </c:pt>
                <c:pt idx="9">
                  <c:v>5.1537069999999998</c:v>
                </c:pt>
                <c:pt idx="10">
                  <c:v>6.4237149999999996</c:v>
                </c:pt>
                <c:pt idx="11">
                  <c:v>9.4245799999999988</c:v>
                </c:pt>
                <c:pt idx="12">
                  <c:v>7.2159860000000009</c:v>
                </c:pt>
                <c:pt idx="13">
                  <c:v>6.9167210000000008</c:v>
                </c:pt>
                <c:pt idx="14">
                  <c:v>6.9167210000000008</c:v>
                </c:pt>
                <c:pt idx="15">
                  <c:v>7.1948349999999994</c:v>
                </c:pt>
                <c:pt idx="16">
                  <c:v>8.3325579999999988</c:v>
                </c:pt>
              </c:numCache>
            </c:numRef>
          </c:val>
          <c:smooth val="0"/>
          <c:extLst>
            <c:ext xmlns:c16="http://schemas.microsoft.com/office/drawing/2014/chart" uri="{C3380CC4-5D6E-409C-BE32-E72D297353CC}">
              <c16:uniqueId val="{00000003-BE90-44E4-8CD8-5B15D478EA1B}"/>
            </c:ext>
          </c:extLst>
        </c:ser>
        <c:dLbls>
          <c:showLegendKey val="0"/>
          <c:showVal val="0"/>
          <c:showCatName val="0"/>
          <c:showSerName val="0"/>
          <c:showPercent val="0"/>
          <c:showBubbleSize val="0"/>
        </c:dLbls>
        <c:marker val="1"/>
        <c:smooth val="0"/>
        <c:axId val="75033600"/>
        <c:axId val="75035392"/>
      </c:lineChart>
      <c:catAx>
        <c:axId val="7456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75031680"/>
        <c:crosses val="autoZero"/>
        <c:auto val="1"/>
        <c:lblAlgn val="ctr"/>
        <c:lblOffset val="100"/>
        <c:tickLblSkip val="2"/>
        <c:tickMarkSkip val="1"/>
        <c:noMultiLvlLbl val="0"/>
      </c:catAx>
      <c:valAx>
        <c:axId val="75031680"/>
        <c:scaling>
          <c:orientation val="minMax"/>
          <c:max val="750"/>
        </c:scaling>
        <c:delete val="0"/>
        <c:axPos val="l"/>
        <c:majorGridlines>
          <c:spPr>
            <a:ln w="3175">
              <a:solidFill>
                <a:srgbClr val="000000">
                  <a:alpha val="35000"/>
                </a:srgbClr>
              </a:solidFill>
              <a:prstDash val="solid"/>
            </a:ln>
          </c:spPr>
        </c:majorGridlines>
        <c:title>
          <c:tx>
            <c:rich>
              <a:bodyPr/>
              <a:lstStyle/>
              <a:p>
                <a:pPr>
                  <a:defRPr sz="1000" b="1" i="0" u="none" strike="noStrike" baseline="0">
                    <a:solidFill>
                      <a:srgbClr val="000000"/>
                    </a:solidFill>
                    <a:latin typeface="Franklin Gothic Medium" pitchFamily="34" charset="0"/>
                    <a:ea typeface="Verdana"/>
                    <a:cs typeface="Verdana"/>
                  </a:defRPr>
                </a:pPr>
                <a:r>
                  <a:rPr lang="en-US" sz="1000" b="0" i="0" baseline="0">
                    <a:latin typeface="Franklin Gothic Medium" pitchFamily="34" charset="0"/>
                  </a:rPr>
                  <a:t>Number of Members</a:t>
                </a:r>
              </a:p>
            </c:rich>
          </c:tx>
          <c:layout>
            <c:manualLayout>
              <c:xMode val="edge"/>
              <c:yMode val="edge"/>
              <c:x val="6.6667488160224104E-3"/>
              <c:y val="0.332474954715167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74567040"/>
        <c:crosses val="autoZero"/>
        <c:crossBetween val="midCat"/>
        <c:majorUnit val="150"/>
      </c:valAx>
      <c:catAx>
        <c:axId val="75033600"/>
        <c:scaling>
          <c:orientation val="minMax"/>
        </c:scaling>
        <c:delete val="1"/>
        <c:axPos val="b"/>
        <c:numFmt formatCode="General" sourceLinked="1"/>
        <c:majorTickMark val="out"/>
        <c:minorTickMark val="none"/>
        <c:tickLblPos val="none"/>
        <c:crossAx val="75035392"/>
        <c:crosses val="autoZero"/>
        <c:auto val="1"/>
        <c:lblAlgn val="ctr"/>
        <c:lblOffset val="100"/>
        <c:noMultiLvlLbl val="0"/>
      </c:catAx>
      <c:valAx>
        <c:axId val="75035392"/>
        <c:scaling>
          <c:orientation val="minMax"/>
          <c:max val="10"/>
        </c:scaling>
        <c:delete val="0"/>
        <c:axPos val="r"/>
        <c:title>
          <c:tx>
            <c:rich>
              <a:bodyPr/>
              <a:lstStyle/>
              <a:p>
                <a:pPr>
                  <a:defRPr sz="1000" b="1" i="0" u="none" strike="noStrike" baseline="0">
                    <a:solidFill>
                      <a:srgbClr val="000000"/>
                    </a:solidFill>
                    <a:latin typeface="Franklin Gothic Medium" pitchFamily="34" charset="0"/>
                    <a:ea typeface="Verdana"/>
                    <a:cs typeface="Verdana"/>
                  </a:defRPr>
                </a:pPr>
                <a:r>
                  <a:rPr lang="en-US" sz="1000" b="0" i="0" baseline="0">
                    <a:latin typeface="Franklin Gothic Medium" pitchFamily="34" charset="0"/>
                  </a:rPr>
                  <a:t>Total Expenditures ($ millions)</a:t>
                </a:r>
              </a:p>
            </c:rich>
          </c:tx>
          <c:layout>
            <c:manualLayout>
              <c:xMode val="edge"/>
              <c:yMode val="edge"/>
              <c:x val="0.96800118295072268"/>
              <c:y val="0.19329932350005546"/>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ranklin Gothic Medium" panose="020B0603020102020204" pitchFamily="34" charset="0"/>
                <a:ea typeface="Verdana"/>
                <a:cs typeface="Verdana"/>
              </a:defRPr>
            </a:pPr>
            <a:endParaRPr lang="en-US"/>
          </a:p>
        </c:txPr>
        <c:crossAx val="75033600"/>
        <c:crosses val="max"/>
        <c:crossBetween val="between"/>
        <c:majorUnit val="2"/>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0.25" l="0.75" r="0.75" t="0.25"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17318</xdr:colOff>
      <xdr:row>1</xdr:row>
      <xdr:rowOff>28575</xdr:rowOff>
    </xdr:from>
    <xdr:to>
      <xdr:col>7</xdr:col>
      <xdr:colOff>455468</xdr:colOff>
      <xdr:row>13</xdr:row>
      <xdr:rowOff>98713</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0.05205</cdr:x>
      <cdr:y>0.03112</cdr:y>
    </cdr:from>
    <cdr:to>
      <cdr:x>0.96714</cdr:x>
      <cdr:y>0.11268</cdr:y>
    </cdr:to>
    <cdr:sp macro="" textlink="">
      <cdr:nvSpPr>
        <cdr:cNvPr id="2049" name="Text Box 1"/>
        <cdr:cNvSpPr txBox="1">
          <a:spLocks xmlns:a="http://schemas.openxmlformats.org/drawingml/2006/main" noChangeArrowheads="1"/>
        </cdr:cNvSpPr>
      </cdr:nvSpPr>
      <cdr:spPr bwMode="auto">
        <a:xfrm xmlns:a="http://schemas.openxmlformats.org/drawingml/2006/main">
          <a:off x="316801" y="84183"/>
          <a:ext cx="5569649" cy="2206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Franklin Gothic Medium" pitchFamily="34" charset="0"/>
            </a:rPr>
            <a:t>Virginia AmeriCorps Number of Members and Total Expenditures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pane ySplit="1" topLeftCell="A2" activePane="bottomLeft" state="frozen"/>
      <selection pane="bottomLeft" activeCell="F19" sqref="F19"/>
    </sheetView>
  </sheetViews>
  <sheetFormatPr defaultColWidth="8.83203125" defaultRowHeight="12.6" x14ac:dyDescent="0.2"/>
  <cols>
    <col min="1" max="1" width="7.6640625" style="56" customWidth="1"/>
    <col min="2" max="2" width="6.33203125" style="56" bestFit="1" customWidth="1"/>
    <col min="3" max="3" width="11.33203125" style="56" bestFit="1" customWidth="1"/>
    <col min="4" max="4" width="5.9140625" style="56" bestFit="1" customWidth="1"/>
    <col min="5" max="5" width="10.6640625" style="56" bestFit="1" customWidth="1"/>
    <col min="6" max="6" width="12.6640625" style="56" bestFit="1" customWidth="1"/>
    <col min="7" max="7" width="14.83203125" style="56" bestFit="1" customWidth="1"/>
    <col min="8" max="8" width="16.9140625" style="56" bestFit="1" customWidth="1"/>
    <col min="9" max="16384" width="8.83203125" style="56"/>
  </cols>
  <sheetData>
    <row r="1" spans="1:8" ht="32.4" x14ac:dyDescent="0.35">
      <c r="A1" s="57" t="s">
        <v>94</v>
      </c>
      <c r="B1" s="57" t="s">
        <v>80</v>
      </c>
      <c r="C1" s="57" t="s">
        <v>81</v>
      </c>
      <c r="D1" s="57" t="s">
        <v>86</v>
      </c>
      <c r="E1" s="61" t="s">
        <v>82</v>
      </c>
      <c r="F1" s="61" t="s">
        <v>83</v>
      </c>
      <c r="G1" s="61" t="s">
        <v>84</v>
      </c>
      <c r="H1" s="61" t="s">
        <v>85</v>
      </c>
    </row>
    <row r="2" spans="1:8" ht="15" customHeight="1" x14ac:dyDescent="0.3">
      <c r="A2" s="58">
        <v>2004</v>
      </c>
      <c r="B2" s="60">
        <f>+AmeriCorp!B3/1000000</f>
        <v>3.471333</v>
      </c>
      <c r="C2" s="60">
        <f>+AmeriCorp!C3/1000000</f>
        <v>1.5013339999999999</v>
      </c>
      <c r="D2" s="60">
        <f t="shared" ref="D2:D13" si="0">SUM(B2:C2)</f>
        <v>4.9726669999999995</v>
      </c>
      <c r="E2" s="62">
        <f>+AmeriCorp!G3</f>
        <v>106</v>
      </c>
      <c r="F2" s="62">
        <f>+AmeriCorp!H3</f>
        <v>158136</v>
      </c>
      <c r="G2" s="62">
        <f>+AmeriCorp!I3</f>
        <v>3518</v>
      </c>
      <c r="H2" s="62">
        <f>+AmeriCorp!J3</f>
        <v>18473</v>
      </c>
    </row>
    <row r="3" spans="1:8" ht="15" customHeight="1" x14ac:dyDescent="0.3">
      <c r="A3" s="58">
        <v>2005</v>
      </c>
      <c r="B3" s="60">
        <f>+AmeriCorp!B4/1000000</f>
        <v>3.4222260000000002</v>
      </c>
      <c r="C3" s="60">
        <f>+AmeriCorp!C4/1000000</f>
        <v>1.856724</v>
      </c>
      <c r="D3" s="60">
        <f t="shared" si="0"/>
        <v>5.27895</v>
      </c>
      <c r="E3" s="62">
        <f>+AmeriCorp!G4</f>
        <v>197</v>
      </c>
      <c r="F3" s="62">
        <f>+AmeriCorp!H4</f>
        <v>292322</v>
      </c>
      <c r="G3" s="62">
        <f>+AmeriCorp!I4</f>
        <v>6999</v>
      </c>
      <c r="H3" s="62">
        <f>+AmeriCorp!J4</f>
        <v>35210</v>
      </c>
    </row>
    <row r="4" spans="1:8" ht="15" customHeight="1" x14ac:dyDescent="0.3">
      <c r="A4" s="58">
        <v>2006</v>
      </c>
      <c r="B4" s="60">
        <f>+AmeriCorp!B5/1000000</f>
        <v>3.5393330000000001</v>
      </c>
      <c r="C4" s="60">
        <f>+AmeriCorp!C5/1000000</f>
        <v>2.4285009999999998</v>
      </c>
      <c r="D4" s="60">
        <f t="shared" si="0"/>
        <v>5.9678339999999999</v>
      </c>
      <c r="E4" s="62">
        <f>+AmeriCorp!G5</f>
        <v>379</v>
      </c>
      <c r="F4" s="62">
        <f>+AmeriCorp!H5</f>
        <v>315575</v>
      </c>
      <c r="G4" s="62">
        <f>+AmeriCorp!I5</f>
        <v>8232</v>
      </c>
      <c r="H4" s="62">
        <f>+AmeriCorp!J5</f>
        <v>43335</v>
      </c>
    </row>
    <row r="5" spans="1:8" ht="15" customHeight="1" x14ac:dyDescent="0.3">
      <c r="A5" s="59">
        <v>2007</v>
      </c>
      <c r="B5" s="60">
        <f>+AmeriCorp!B6/1000000</f>
        <v>2.3800410400000001</v>
      </c>
      <c r="C5" s="60">
        <f>+AmeriCorp!C6/1000000</f>
        <v>1.9435560900000002</v>
      </c>
      <c r="D5" s="60">
        <f t="shared" si="0"/>
        <v>4.3235971300000005</v>
      </c>
      <c r="E5" s="62">
        <f>+AmeriCorp!G6</f>
        <v>325</v>
      </c>
      <c r="F5" s="62">
        <f>+AmeriCorp!H6</f>
        <v>327066</v>
      </c>
      <c r="G5" s="62">
        <f>+AmeriCorp!I6</f>
        <v>6880</v>
      </c>
      <c r="H5" s="62">
        <f>+AmeriCorp!J6</f>
        <v>41707</v>
      </c>
    </row>
    <row r="6" spans="1:8" ht="15" customHeight="1" x14ac:dyDescent="0.3">
      <c r="A6" s="59">
        <v>2008</v>
      </c>
      <c r="B6" s="60">
        <f>+AmeriCorp!B7/1000000</f>
        <v>2.7785065800000002</v>
      </c>
      <c r="C6" s="60">
        <f>+AmeriCorp!C7/1000000</f>
        <v>1.4527396699999999</v>
      </c>
      <c r="D6" s="60">
        <f t="shared" si="0"/>
        <v>4.2312462499999999</v>
      </c>
      <c r="E6" s="62">
        <f>+AmeriCorp!G7</f>
        <v>371</v>
      </c>
      <c r="F6" s="62">
        <f>+AmeriCorp!H7</f>
        <v>318365</v>
      </c>
      <c r="G6" s="62">
        <f>+AmeriCorp!I7</f>
        <v>10193</v>
      </c>
      <c r="H6" s="62">
        <f>+AmeriCorp!J7</f>
        <v>60657</v>
      </c>
    </row>
    <row r="7" spans="1:8" ht="15" customHeight="1" x14ac:dyDescent="0.3">
      <c r="A7" s="59">
        <v>2009</v>
      </c>
      <c r="B7" s="60">
        <f>+AmeriCorp!B8/1000000</f>
        <v>3.03667525</v>
      </c>
      <c r="C7" s="60">
        <f>+AmeriCorp!C8/1000000</f>
        <v>2.7653644100000001</v>
      </c>
      <c r="D7" s="60">
        <f t="shared" si="0"/>
        <v>5.8020396600000002</v>
      </c>
      <c r="E7" s="62">
        <f>+AmeriCorp!G8</f>
        <v>373</v>
      </c>
      <c r="F7" s="62">
        <f>+AmeriCorp!H8</f>
        <v>337175</v>
      </c>
      <c r="G7" s="62">
        <f>+AmeriCorp!I8</f>
        <v>12278</v>
      </c>
      <c r="H7" s="62">
        <f>+AmeriCorp!J8</f>
        <v>123329</v>
      </c>
    </row>
    <row r="8" spans="1:8" ht="15" customHeight="1" x14ac:dyDescent="0.3">
      <c r="A8" s="59">
        <v>2010</v>
      </c>
      <c r="B8" s="60">
        <f>+AmeriCorp!B9/1000000</f>
        <v>2.8782088099999998</v>
      </c>
      <c r="C8" s="60">
        <f>+AmeriCorp!C9/1000000</f>
        <v>2.5130543199999997</v>
      </c>
      <c r="D8" s="60">
        <f t="shared" si="0"/>
        <v>5.3912631299999996</v>
      </c>
      <c r="E8" s="62">
        <f>+AmeriCorp!G9</f>
        <v>386</v>
      </c>
      <c r="F8" s="62">
        <f>+AmeriCorp!H9</f>
        <v>345780</v>
      </c>
      <c r="G8" s="62">
        <f>+AmeriCorp!I9</f>
        <v>10504</v>
      </c>
      <c r="H8" s="62">
        <f>+AmeriCorp!J9</f>
        <v>110872</v>
      </c>
    </row>
    <row r="9" spans="1:8" ht="15" customHeight="1" x14ac:dyDescent="0.3">
      <c r="A9" s="59">
        <v>2011</v>
      </c>
      <c r="B9" s="60">
        <f>+AmeriCorp!B10/1000000</f>
        <v>3.1580409999999999</v>
      </c>
      <c r="C9" s="60">
        <f>+AmeriCorp!C10/1000000</f>
        <v>2.590198</v>
      </c>
      <c r="D9" s="60">
        <f t="shared" si="0"/>
        <v>5.7482389999999999</v>
      </c>
      <c r="E9" s="62">
        <f>+AmeriCorp!G10</f>
        <v>453</v>
      </c>
      <c r="F9" s="62">
        <f>+AmeriCorp!H10</f>
        <v>380250</v>
      </c>
      <c r="G9" s="62">
        <f>+AmeriCorp!I10</f>
        <v>11676</v>
      </c>
      <c r="H9" s="62">
        <f>+AmeriCorp!J10</f>
        <v>84284</v>
      </c>
    </row>
    <row r="10" spans="1:8" ht="15" customHeight="1" x14ac:dyDescent="0.3">
      <c r="A10" s="59">
        <v>2012</v>
      </c>
      <c r="B10" s="60">
        <f>+AmeriCorp!B11/1000000</f>
        <v>3.0099399999999998</v>
      </c>
      <c r="C10" s="60">
        <f>+AmeriCorp!C11/1000000</f>
        <v>2.3670680000000002</v>
      </c>
      <c r="D10" s="60">
        <f t="shared" si="0"/>
        <v>5.377008</v>
      </c>
      <c r="E10" s="62">
        <f>+AmeriCorp!G11</f>
        <v>417</v>
      </c>
      <c r="F10" s="62">
        <f>+AmeriCorp!H11</f>
        <v>371278</v>
      </c>
      <c r="G10" s="62">
        <f>+AmeriCorp!I11</f>
        <v>11535</v>
      </c>
      <c r="H10" s="62">
        <f>+AmeriCorp!J11</f>
        <v>66464</v>
      </c>
    </row>
    <row r="11" spans="1:8" ht="15" customHeight="1" x14ac:dyDescent="0.3">
      <c r="A11" s="59">
        <v>2013</v>
      </c>
      <c r="B11" s="60">
        <f>+AmeriCorp!B12/1000000</f>
        <v>2.8409689999999999</v>
      </c>
      <c r="C11" s="60">
        <f>+AmeriCorp!C12/1000000</f>
        <v>2.312738</v>
      </c>
      <c r="D11" s="60">
        <f t="shared" si="0"/>
        <v>5.1537069999999998</v>
      </c>
      <c r="E11" s="62">
        <f>+AmeriCorp!G12</f>
        <v>357</v>
      </c>
      <c r="F11" s="62">
        <f>+AmeriCorp!H12</f>
        <v>315958</v>
      </c>
      <c r="G11" s="62">
        <f>+AmeriCorp!I12</f>
        <v>7873</v>
      </c>
      <c r="H11" s="62">
        <f>+AmeriCorp!J12</f>
        <v>67759</v>
      </c>
    </row>
    <row r="12" spans="1:8" ht="15" customHeight="1" x14ac:dyDescent="0.3">
      <c r="A12" s="59">
        <v>2014</v>
      </c>
      <c r="B12" s="60">
        <f>+AmeriCorp!B13/1000000</f>
        <v>3.8556409999999999</v>
      </c>
      <c r="C12" s="60">
        <f>+AmeriCorp!C13/1000000</f>
        <v>2.5680740000000002</v>
      </c>
      <c r="D12" s="60">
        <f t="shared" si="0"/>
        <v>6.4237149999999996</v>
      </c>
      <c r="E12" s="62">
        <f>+AmeriCorp!G13</f>
        <v>363</v>
      </c>
      <c r="F12" s="62">
        <f>+AmeriCorp!H13</f>
        <v>308860.5</v>
      </c>
      <c r="G12" s="62">
        <f>+AmeriCorp!I13</f>
        <v>11535</v>
      </c>
      <c r="H12" s="62">
        <f>+AmeriCorp!J13</f>
        <v>106448.24</v>
      </c>
    </row>
    <row r="13" spans="1:8" ht="15" customHeight="1" x14ac:dyDescent="0.3">
      <c r="A13" s="59">
        <v>2015</v>
      </c>
      <c r="B13" s="60">
        <f>+AmeriCorp!B14/1000000</f>
        <v>5.8372089999999996</v>
      </c>
      <c r="C13" s="60">
        <f>+AmeriCorp!C14/1000000</f>
        <v>3.5873710000000001</v>
      </c>
      <c r="D13" s="60">
        <f t="shared" si="0"/>
        <v>9.4245799999999988</v>
      </c>
      <c r="E13" s="62">
        <f>+AmeriCorp!G14</f>
        <v>253.38</v>
      </c>
      <c r="F13" s="62">
        <f>+AmeriCorp!H14</f>
        <v>364145.41</v>
      </c>
      <c r="G13" s="62">
        <f>+AmeriCorp!I14</f>
        <v>14701</v>
      </c>
      <c r="H13" s="62">
        <f>+AmeriCorp!J14</f>
        <v>105418.45</v>
      </c>
    </row>
    <row r="14" spans="1:8" ht="15" customHeight="1" x14ac:dyDescent="0.3">
      <c r="A14" s="59">
        <v>2016</v>
      </c>
      <c r="B14" s="60">
        <f>+AmeriCorp!B15/1000000</f>
        <v>4.2221960000000003</v>
      </c>
      <c r="C14" s="60">
        <f>+AmeriCorp!C15/1000000</f>
        <v>2.9937900000000002</v>
      </c>
      <c r="D14" s="60">
        <f t="shared" ref="D14" si="1">SUM(B14:C14)</f>
        <v>7.2159860000000009</v>
      </c>
      <c r="E14" s="62">
        <f>+AmeriCorp!G15</f>
        <v>280</v>
      </c>
      <c r="F14" s="62">
        <f>+AmeriCorp!H15</f>
        <v>307457</v>
      </c>
      <c r="G14" s="62">
        <f>+AmeriCorp!I15</f>
        <v>14450</v>
      </c>
      <c r="H14" s="62">
        <f>+AmeriCorp!J15</f>
        <v>116513</v>
      </c>
    </row>
    <row r="15" spans="1:8" ht="13.8" x14ac:dyDescent="0.3">
      <c r="A15" s="59">
        <v>2017</v>
      </c>
      <c r="B15" s="60">
        <f>+AmeriCorp!B16/1000000</f>
        <v>3.6265420000000002</v>
      </c>
      <c r="C15" s="60">
        <f>+AmeriCorp!C16/1000000</f>
        <v>3.2901790000000002</v>
      </c>
      <c r="D15" s="60">
        <f t="shared" ref="D15" si="2">SUM(B15:C15)</f>
        <v>6.9167210000000008</v>
      </c>
      <c r="E15" s="62">
        <f>+AmeriCorp!G16</f>
        <v>387</v>
      </c>
      <c r="F15" s="62">
        <f>+AmeriCorp!H16</f>
        <v>443268</v>
      </c>
      <c r="G15" s="62">
        <f>+AmeriCorp!I16</f>
        <v>16568</v>
      </c>
      <c r="H15" s="62">
        <f>+AmeriCorp!J16</f>
        <v>133591</v>
      </c>
    </row>
    <row r="16" spans="1:8" ht="13.8" x14ac:dyDescent="0.3">
      <c r="A16" s="59">
        <v>2018</v>
      </c>
      <c r="B16" s="60">
        <f>+AmeriCorp!B17/1000000</f>
        <v>3.6265420000000002</v>
      </c>
      <c r="C16" s="60">
        <f>+AmeriCorp!C17/1000000</f>
        <v>3.2901790000000002</v>
      </c>
      <c r="D16" s="60">
        <f t="shared" ref="D16" si="3">SUM(B16:C16)</f>
        <v>6.9167210000000008</v>
      </c>
      <c r="E16" s="62">
        <f>+AmeriCorp!G17</f>
        <v>387</v>
      </c>
      <c r="F16" s="62">
        <f>+AmeriCorp!H17</f>
        <v>443268</v>
      </c>
      <c r="G16" s="62">
        <f>+AmeriCorp!I17</f>
        <v>16568</v>
      </c>
      <c r="H16" s="62">
        <f>+AmeriCorp!J17</f>
        <v>133591</v>
      </c>
    </row>
    <row r="17" spans="1:8" ht="13.8" x14ac:dyDescent="0.3">
      <c r="A17" s="59">
        <v>2019</v>
      </c>
      <c r="B17" s="60">
        <f>+AmeriCorp!B18/1000000</f>
        <v>3.4313720000000001</v>
      </c>
      <c r="C17" s="60">
        <f>+AmeriCorp!C18/1000000</f>
        <v>3.7634629999999998</v>
      </c>
      <c r="D17" s="60">
        <f t="shared" ref="D17" si="4">SUM(B17:C17)</f>
        <v>7.1948349999999994</v>
      </c>
      <c r="E17" s="62">
        <f>+AmeriCorp!G18</f>
        <v>325</v>
      </c>
      <c r="F17" s="62">
        <f>+AmeriCorp!H18</f>
        <v>420333</v>
      </c>
      <c r="G17" s="62">
        <f>+AmeriCorp!I18</f>
        <v>0</v>
      </c>
      <c r="H17" s="62">
        <f>+AmeriCorp!J18</f>
        <v>0</v>
      </c>
    </row>
    <row r="18" spans="1:8" ht="13.8" x14ac:dyDescent="0.3">
      <c r="A18" s="59">
        <v>2020</v>
      </c>
      <c r="B18" s="60">
        <f>+AmeriCorp!B19/1000000</f>
        <v>4.040108</v>
      </c>
      <c r="C18" s="60">
        <f>+AmeriCorp!C19/1000000</f>
        <v>4.2924499999999997</v>
      </c>
      <c r="D18" s="60">
        <f t="shared" ref="D18" si="5">SUM(B18:C18)</f>
        <v>8.3325579999999988</v>
      </c>
      <c r="E18" s="62">
        <f>+AmeriCorp!G19</f>
        <v>333</v>
      </c>
      <c r="F18" s="62">
        <f>+AmeriCorp!H19</f>
        <v>304027</v>
      </c>
      <c r="G18" s="62">
        <f>+AmeriCorp!I19</f>
        <v>0</v>
      </c>
      <c r="H18" s="62">
        <f>+AmeriCorp!J19</f>
        <v>0</v>
      </c>
    </row>
  </sheetData>
  <printOptions horizontalCentered="1"/>
  <pageMargins left="0.3" right="0.3" top="0.3" bottom="0.3" header="0" footer="0"/>
  <pageSetup orientation="portrait" r:id="rId1"/>
  <headerFooter alignWithMargins="0">
    <oddHeader>&amp;C&amp;"Palatino Linotype,Bold"&amp;14Office of Volunteerism and Community Service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zoomScaleNormal="100" workbookViewId="0">
      <pane ySplit="2" topLeftCell="A13" activePane="bottomLeft" state="frozen"/>
      <selection pane="bottomLeft" activeCell="G19" sqref="G19:H19"/>
    </sheetView>
  </sheetViews>
  <sheetFormatPr defaultColWidth="8.83203125" defaultRowHeight="13.8" x14ac:dyDescent="0.3"/>
  <cols>
    <col min="1" max="1" width="7.6640625" style="63" customWidth="1"/>
    <col min="2" max="2" width="8.4140625" style="63" bestFit="1" customWidth="1"/>
    <col min="3" max="3" width="10.25" style="63" bestFit="1" customWidth="1"/>
    <col min="4" max="4" width="9.08203125" style="63" customWidth="1"/>
    <col min="5" max="5" width="8.6640625" style="63" customWidth="1"/>
    <col min="6" max="6" width="9.33203125" style="63" customWidth="1"/>
    <col min="7" max="16384" width="8.83203125" style="63"/>
  </cols>
  <sheetData>
    <row r="1" spans="1:10" ht="15" customHeight="1" x14ac:dyDescent="0.35">
      <c r="A1" s="92" t="s">
        <v>34</v>
      </c>
      <c r="B1" s="93" t="s">
        <v>56</v>
      </c>
      <c r="C1" s="93"/>
      <c r="D1" s="93"/>
      <c r="E1" s="70"/>
      <c r="F1" s="66"/>
      <c r="G1" s="66"/>
      <c r="H1" s="66"/>
      <c r="I1" s="66"/>
      <c r="J1" s="66"/>
    </row>
    <row r="2" spans="1:10" ht="51" customHeight="1" x14ac:dyDescent="0.35">
      <c r="A2" s="71" t="s">
        <v>34</v>
      </c>
      <c r="B2" s="71" t="s">
        <v>43</v>
      </c>
      <c r="C2" s="71" t="s">
        <v>44</v>
      </c>
      <c r="D2" s="71" t="s">
        <v>45</v>
      </c>
      <c r="E2" s="66"/>
      <c r="F2" s="61" t="s">
        <v>34</v>
      </c>
      <c r="G2" s="61" t="s">
        <v>47</v>
      </c>
      <c r="H2" s="61" t="s">
        <v>53</v>
      </c>
      <c r="I2" s="61" t="s">
        <v>67</v>
      </c>
      <c r="J2" s="61" t="s">
        <v>64</v>
      </c>
    </row>
    <row r="3" spans="1:10" ht="15" customHeight="1" x14ac:dyDescent="0.3">
      <c r="A3" s="72">
        <v>2004</v>
      </c>
      <c r="B3" s="75">
        <v>3471333</v>
      </c>
      <c r="C3" s="75">
        <v>1501334</v>
      </c>
      <c r="D3" s="75">
        <f>+C3+B3</f>
        <v>4972667</v>
      </c>
      <c r="E3" s="66"/>
      <c r="F3" s="72">
        <v>2004</v>
      </c>
      <c r="G3" s="72">
        <v>106</v>
      </c>
      <c r="H3" s="84">
        <v>158136</v>
      </c>
      <c r="I3" s="85">
        <v>3518</v>
      </c>
      <c r="J3" s="85">
        <v>18473</v>
      </c>
    </row>
    <row r="4" spans="1:10" ht="15" customHeight="1" x14ac:dyDescent="0.3">
      <c r="A4" s="72">
        <v>2005</v>
      </c>
      <c r="B4" s="75">
        <v>3422226</v>
      </c>
      <c r="C4" s="75">
        <v>1856724</v>
      </c>
      <c r="D4" s="75">
        <f>+C4+B4</f>
        <v>5278950</v>
      </c>
      <c r="E4" s="66"/>
      <c r="F4" s="72">
        <v>2005</v>
      </c>
      <c r="G4" s="72">
        <v>197</v>
      </c>
      <c r="H4" s="84">
        <v>292322</v>
      </c>
      <c r="I4" s="85">
        <v>6999</v>
      </c>
      <c r="J4" s="85">
        <v>35210</v>
      </c>
    </row>
    <row r="5" spans="1:10" ht="15" customHeight="1" x14ac:dyDescent="0.3">
      <c r="A5" s="72">
        <v>2006</v>
      </c>
      <c r="B5" s="75">
        <v>3539333</v>
      </c>
      <c r="C5" s="75">
        <v>2428501</v>
      </c>
      <c r="D5" s="75">
        <f>+C5+B5</f>
        <v>5967834</v>
      </c>
      <c r="E5" s="66"/>
      <c r="F5" s="69">
        <v>2006</v>
      </c>
      <c r="G5" s="69">
        <v>379</v>
      </c>
      <c r="H5" s="86">
        <v>315575</v>
      </c>
      <c r="I5" s="87">
        <v>8232</v>
      </c>
      <c r="J5" s="87">
        <v>43335</v>
      </c>
    </row>
    <row r="6" spans="1:10" ht="15" customHeight="1" x14ac:dyDescent="0.3">
      <c r="A6" s="72">
        <v>2007</v>
      </c>
      <c r="B6" s="75">
        <v>2380041.04</v>
      </c>
      <c r="C6" s="75">
        <v>1943556.09</v>
      </c>
      <c r="D6" s="75">
        <f t="shared" ref="D6:D11" si="0">+C6+B6</f>
        <v>4323597.13</v>
      </c>
      <c r="E6" s="66"/>
      <c r="F6" s="69">
        <v>2007</v>
      </c>
      <c r="G6" s="69">
        <v>325</v>
      </c>
      <c r="H6" s="86">
        <v>327066</v>
      </c>
      <c r="I6" s="87">
        <v>6880</v>
      </c>
      <c r="J6" s="87">
        <v>41707</v>
      </c>
    </row>
    <row r="7" spans="1:10" ht="15" customHeight="1" x14ac:dyDescent="0.3">
      <c r="A7" s="72">
        <v>2008</v>
      </c>
      <c r="B7" s="75">
        <v>2778506.58</v>
      </c>
      <c r="C7" s="75">
        <v>1452739.67</v>
      </c>
      <c r="D7" s="75">
        <f t="shared" si="0"/>
        <v>4231246.25</v>
      </c>
      <c r="E7" s="66"/>
      <c r="F7" s="69">
        <v>2008</v>
      </c>
      <c r="G7" s="86">
        <v>371</v>
      </c>
      <c r="H7" s="86">
        <v>318365</v>
      </c>
      <c r="I7" s="87">
        <v>10193</v>
      </c>
      <c r="J7" s="87">
        <v>60657</v>
      </c>
    </row>
    <row r="8" spans="1:10" ht="15" customHeight="1" x14ac:dyDescent="0.3">
      <c r="A8" s="72">
        <v>2009</v>
      </c>
      <c r="B8" s="75">
        <v>3036675.25</v>
      </c>
      <c r="C8" s="75">
        <v>2765364.41</v>
      </c>
      <c r="D8" s="75">
        <f t="shared" si="0"/>
        <v>5802039.6600000001</v>
      </c>
      <c r="E8" s="66"/>
      <c r="F8" s="69">
        <v>2009</v>
      </c>
      <c r="G8" s="86">
        <v>373</v>
      </c>
      <c r="H8" s="86">
        <v>337175</v>
      </c>
      <c r="I8" s="87">
        <v>12278</v>
      </c>
      <c r="J8" s="87">
        <v>123329</v>
      </c>
    </row>
    <row r="9" spans="1:10" ht="15" customHeight="1" x14ac:dyDescent="0.3">
      <c r="A9" s="72">
        <v>2010</v>
      </c>
      <c r="B9" s="75">
        <v>2878208.81</v>
      </c>
      <c r="C9" s="75">
        <v>2513054.3199999998</v>
      </c>
      <c r="D9" s="75">
        <f t="shared" si="0"/>
        <v>5391263.1299999999</v>
      </c>
      <c r="E9" s="66"/>
      <c r="F9" s="69">
        <v>2010</v>
      </c>
      <c r="G9" s="86">
        <v>386</v>
      </c>
      <c r="H9" s="86">
        <v>345780</v>
      </c>
      <c r="I9" s="87">
        <v>10504</v>
      </c>
      <c r="J9" s="87">
        <v>110872</v>
      </c>
    </row>
    <row r="10" spans="1:10" ht="15" customHeight="1" x14ac:dyDescent="0.3">
      <c r="A10" s="72">
        <v>2011</v>
      </c>
      <c r="B10" s="75">
        <v>3158041</v>
      </c>
      <c r="C10" s="75">
        <v>2590198</v>
      </c>
      <c r="D10" s="75">
        <f t="shared" si="0"/>
        <v>5748239</v>
      </c>
      <c r="E10" s="66"/>
      <c r="F10" s="69">
        <v>2011</v>
      </c>
      <c r="G10" s="86">
        <v>453</v>
      </c>
      <c r="H10" s="86">
        <v>380250</v>
      </c>
      <c r="I10" s="87">
        <v>11676</v>
      </c>
      <c r="J10" s="87">
        <v>84284</v>
      </c>
    </row>
    <row r="11" spans="1:10" ht="15" customHeight="1" x14ac:dyDescent="0.3">
      <c r="A11" s="72">
        <v>2012</v>
      </c>
      <c r="B11" s="75">
        <v>3009940</v>
      </c>
      <c r="C11" s="75">
        <v>2367068</v>
      </c>
      <c r="D11" s="75">
        <f t="shared" si="0"/>
        <v>5377008</v>
      </c>
      <c r="E11" s="66"/>
      <c r="F11" s="69">
        <v>2012</v>
      </c>
      <c r="G11" s="86">
        <v>417</v>
      </c>
      <c r="H11" s="86">
        <v>371278</v>
      </c>
      <c r="I11" s="87">
        <v>11535</v>
      </c>
      <c r="J11" s="87">
        <v>66464</v>
      </c>
    </row>
    <row r="12" spans="1:10" ht="15" customHeight="1" x14ac:dyDescent="0.3">
      <c r="A12" s="72">
        <v>2013</v>
      </c>
      <c r="B12" s="75">
        <v>2840969</v>
      </c>
      <c r="C12" s="75">
        <v>2312738</v>
      </c>
      <c r="D12" s="75">
        <f t="shared" ref="D12:D17" si="1">+C12+B12</f>
        <v>5153707</v>
      </c>
      <c r="E12" s="66"/>
      <c r="F12" s="69">
        <v>2013</v>
      </c>
      <c r="G12" s="86">
        <v>357</v>
      </c>
      <c r="H12" s="86">
        <v>315958</v>
      </c>
      <c r="I12" s="87">
        <v>7873</v>
      </c>
      <c r="J12" s="87">
        <v>67759</v>
      </c>
    </row>
    <row r="13" spans="1:10" ht="15" customHeight="1" x14ac:dyDescent="0.3">
      <c r="A13" s="72">
        <v>2014</v>
      </c>
      <c r="B13" s="75">
        <v>3855641</v>
      </c>
      <c r="C13" s="75">
        <v>2568074</v>
      </c>
      <c r="D13" s="75">
        <f t="shared" si="1"/>
        <v>6423715</v>
      </c>
      <c r="E13" s="66"/>
      <c r="F13" s="69">
        <v>2014</v>
      </c>
      <c r="G13" s="86">
        <v>363</v>
      </c>
      <c r="H13" s="86">
        <v>308860.5</v>
      </c>
      <c r="I13" s="87">
        <v>11535</v>
      </c>
      <c r="J13" s="87">
        <v>106448.24</v>
      </c>
    </row>
    <row r="14" spans="1:10" ht="15" customHeight="1" x14ac:dyDescent="0.3">
      <c r="A14" s="72">
        <v>2015</v>
      </c>
      <c r="B14" s="75">
        <v>5837209</v>
      </c>
      <c r="C14" s="75">
        <v>3587371</v>
      </c>
      <c r="D14" s="75">
        <f t="shared" si="1"/>
        <v>9424580</v>
      </c>
      <c r="E14" s="66"/>
      <c r="F14" s="69">
        <v>2015</v>
      </c>
      <c r="G14" s="86">
        <v>253.38</v>
      </c>
      <c r="H14" s="86">
        <v>364145.41</v>
      </c>
      <c r="I14" s="87">
        <v>14701</v>
      </c>
      <c r="J14" s="87">
        <v>105418.45</v>
      </c>
    </row>
    <row r="15" spans="1:10" ht="15" customHeight="1" x14ac:dyDescent="0.3">
      <c r="A15" s="72">
        <v>2016</v>
      </c>
      <c r="B15" s="75">
        <v>4222196</v>
      </c>
      <c r="C15" s="75">
        <v>2993790</v>
      </c>
      <c r="D15" s="75">
        <f t="shared" si="1"/>
        <v>7215986</v>
      </c>
      <c r="E15" s="66"/>
      <c r="F15" s="69">
        <v>2016</v>
      </c>
      <c r="G15" s="86">
        <v>280</v>
      </c>
      <c r="H15" s="86">
        <v>307457</v>
      </c>
      <c r="I15" s="87">
        <v>14450</v>
      </c>
      <c r="J15" s="87">
        <v>116513</v>
      </c>
    </row>
    <row r="16" spans="1:10" ht="15" customHeight="1" x14ac:dyDescent="0.3">
      <c r="A16" s="72">
        <v>2017</v>
      </c>
      <c r="B16" s="75">
        <v>3626542</v>
      </c>
      <c r="C16" s="75">
        <v>3290179</v>
      </c>
      <c r="D16" s="75">
        <f t="shared" si="1"/>
        <v>6916721</v>
      </c>
      <c r="E16" s="66"/>
      <c r="F16" s="69">
        <v>2017</v>
      </c>
      <c r="G16" s="86">
        <v>387</v>
      </c>
      <c r="H16" s="86">
        <v>443268</v>
      </c>
      <c r="I16" s="87">
        <v>16568</v>
      </c>
      <c r="J16" s="87">
        <v>133591</v>
      </c>
    </row>
    <row r="17" spans="1:10" ht="15" customHeight="1" x14ac:dyDescent="0.3">
      <c r="A17" s="72">
        <v>2018</v>
      </c>
      <c r="B17" s="75">
        <v>3626542</v>
      </c>
      <c r="C17" s="75">
        <v>3290179</v>
      </c>
      <c r="D17" s="75">
        <f t="shared" si="1"/>
        <v>6916721</v>
      </c>
      <c r="E17" s="66"/>
      <c r="F17" s="69">
        <v>2018</v>
      </c>
      <c r="G17" s="86">
        <v>387</v>
      </c>
      <c r="H17" s="86">
        <v>443268</v>
      </c>
      <c r="I17" s="87">
        <v>16568</v>
      </c>
      <c r="J17" s="87">
        <v>133591</v>
      </c>
    </row>
    <row r="18" spans="1:10" ht="15" customHeight="1" x14ac:dyDescent="0.3">
      <c r="A18" s="72">
        <v>2019</v>
      </c>
      <c r="B18" s="75">
        <v>3431372</v>
      </c>
      <c r="C18" s="75">
        <v>3763463</v>
      </c>
      <c r="D18" s="75">
        <f t="shared" ref="D18" si="2">+C18+B18</f>
        <v>7194835</v>
      </c>
      <c r="E18" s="66"/>
      <c r="F18" s="69">
        <v>2019</v>
      </c>
      <c r="G18" s="86">
        <v>325</v>
      </c>
      <c r="H18" s="86">
        <v>420333</v>
      </c>
      <c r="I18" s="87"/>
      <c r="J18" s="87"/>
    </row>
    <row r="19" spans="1:10" ht="15" customHeight="1" x14ac:dyDescent="0.3">
      <c r="A19" s="72">
        <v>2020</v>
      </c>
      <c r="B19" s="94">
        <v>4040108</v>
      </c>
      <c r="C19" s="94">
        <v>4292450</v>
      </c>
      <c r="D19" s="75">
        <f t="shared" ref="D19" si="3">+C19+B19</f>
        <v>8332558</v>
      </c>
      <c r="E19" s="66"/>
      <c r="F19" s="69">
        <v>2020</v>
      </c>
      <c r="G19" s="95">
        <v>333</v>
      </c>
      <c r="H19" s="95">
        <v>304027</v>
      </c>
      <c r="I19" s="87"/>
      <c r="J19" s="87"/>
    </row>
    <row r="20" spans="1:10" ht="15" customHeight="1" x14ac:dyDescent="0.3">
      <c r="A20" s="96"/>
      <c r="B20" s="96"/>
      <c r="C20" s="96"/>
      <c r="D20" s="96"/>
      <c r="E20" s="96"/>
      <c r="F20" s="97" t="s">
        <v>92</v>
      </c>
      <c r="G20" s="97"/>
      <c r="H20" s="97"/>
      <c r="I20" s="97"/>
      <c r="J20" s="97"/>
    </row>
    <row r="21" spans="1:10" ht="66" customHeight="1" x14ac:dyDescent="0.3">
      <c r="F21" s="88" t="s">
        <v>70</v>
      </c>
      <c r="G21" s="89"/>
      <c r="H21" s="89"/>
      <c r="I21" s="89"/>
      <c r="J21" s="89"/>
    </row>
    <row r="22" spans="1:10" ht="12.9" customHeight="1" x14ac:dyDescent="0.3">
      <c r="F22" s="66"/>
      <c r="G22" s="66"/>
      <c r="H22" s="66"/>
      <c r="I22" s="66"/>
      <c r="J22" s="66"/>
    </row>
    <row r="23" spans="1:10" ht="12.9" customHeight="1" x14ac:dyDescent="0.3">
      <c r="F23" s="66"/>
      <c r="G23" s="66"/>
      <c r="H23" s="66"/>
      <c r="I23" s="66"/>
      <c r="J23" s="66"/>
    </row>
    <row r="24" spans="1:10" ht="12.9" customHeight="1" x14ac:dyDescent="0.3">
      <c r="F24" s="66"/>
      <c r="G24" s="66"/>
      <c r="H24" s="66"/>
      <c r="I24" s="66"/>
      <c r="J24" s="66"/>
    </row>
    <row r="25" spans="1:10" ht="12.9" customHeight="1" x14ac:dyDescent="0.3">
      <c r="F25" s="66"/>
      <c r="G25" s="66"/>
      <c r="H25" s="66"/>
      <c r="I25" s="66"/>
      <c r="J25" s="66"/>
    </row>
    <row r="26" spans="1:10" ht="12.9" customHeight="1" x14ac:dyDescent="0.3">
      <c r="F26" s="66"/>
      <c r="G26" s="66"/>
      <c r="H26" s="66"/>
      <c r="I26" s="66"/>
      <c r="J26" s="66"/>
    </row>
    <row r="27" spans="1:10" ht="12.9" customHeight="1" x14ac:dyDescent="0.3">
      <c r="F27" s="66"/>
      <c r="G27" s="66"/>
      <c r="H27" s="66"/>
      <c r="I27" s="66"/>
      <c r="J27" s="66"/>
    </row>
    <row r="28" spans="1:10" ht="12.9" customHeight="1" x14ac:dyDescent="0.3">
      <c r="F28" s="66"/>
      <c r="G28" s="66"/>
      <c r="H28" s="66"/>
      <c r="I28" s="66"/>
      <c r="J28" s="66"/>
    </row>
    <row r="29" spans="1:10" ht="12.9" customHeight="1" x14ac:dyDescent="0.3">
      <c r="F29" s="66"/>
      <c r="G29" s="66"/>
      <c r="H29" s="66"/>
      <c r="I29" s="66"/>
      <c r="J29" s="66"/>
    </row>
    <row r="30" spans="1:10" ht="12.9" customHeight="1" x14ac:dyDescent="0.3">
      <c r="F30" s="66"/>
      <c r="G30" s="66"/>
      <c r="H30" s="66"/>
      <c r="I30" s="66"/>
      <c r="J30" s="66"/>
    </row>
    <row r="31" spans="1:10" ht="12.9" customHeight="1" x14ac:dyDescent="0.3">
      <c r="F31" s="66"/>
      <c r="G31" s="66"/>
      <c r="H31" s="66"/>
      <c r="I31" s="66"/>
      <c r="J31" s="66"/>
    </row>
    <row r="32" spans="1:10" ht="12.9" customHeight="1" x14ac:dyDescent="0.3">
      <c r="F32" s="66"/>
      <c r="G32" s="66"/>
      <c r="H32" s="66"/>
      <c r="I32" s="66"/>
      <c r="J32" s="66"/>
    </row>
    <row r="33" spans="1:11" ht="12.9" customHeight="1" x14ac:dyDescent="0.3">
      <c r="F33" s="66"/>
      <c r="G33" s="66"/>
      <c r="H33" s="66"/>
      <c r="I33" s="66"/>
      <c r="J33" s="66"/>
    </row>
    <row r="34" spans="1:11" ht="12.9" customHeight="1" x14ac:dyDescent="0.3">
      <c r="F34" s="66"/>
      <c r="G34" s="66"/>
      <c r="H34" s="66"/>
      <c r="I34" s="66"/>
      <c r="J34" s="66"/>
    </row>
    <row r="35" spans="1:11" ht="12.9" customHeight="1" x14ac:dyDescent="0.3">
      <c r="F35" s="66"/>
      <c r="G35" s="66"/>
      <c r="H35" s="66"/>
      <c r="I35" s="66"/>
      <c r="J35" s="66"/>
    </row>
    <row r="36" spans="1:11" ht="12.9" customHeight="1" x14ac:dyDescent="0.3">
      <c r="F36" s="66"/>
      <c r="G36" s="66"/>
      <c r="H36" s="66"/>
      <c r="I36" s="66"/>
      <c r="J36" s="66"/>
    </row>
    <row r="37" spans="1:11" ht="12.9" customHeight="1" x14ac:dyDescent="0.3">
      <c r="F37" s="66"/>
      <c r="G37" s="66"/>
      <c r="H37" s="66"/>
      <c r="I37" s="66"/>
      <c r="J37" s="66"/>
    </row>
    <row r="38" spans="1:11" ht="12.9" customHeight="1" x14ac:dyDescent="0.3">
      <c r="F38" s="66"/>
      <c r="G38" s="66"/>
      <c r="H38" s="66"/>
      <c r="I38" s="66"/>
      <c r="J38" s="66"/>
    </row>
    <row r="39" spans="1:11" x14ac:dyDescent="0.3">
      <c r="F39" s="66"/>
      <c r="G39" s="66"/>
      <c r="H39" s="66"/>
      <c r="I39" s="66"/>
      <c r="J39" s="66"/>
    </row>
    <row r="40" spans="1:11" ht="15" customHeight="1" x14ac:dyDescent="0.3">
      <c r="F40" s="66"/>
      <c r="G40" s="66"/>
      <c r="H40" s="66"/>
      <c r="I40" s="66"/>
      <c r="J40" s="66"/>
    </row>
    <row r="41" spans="1:11" ht="15" customHeight="1" x14ac:dyDescent="0.3">
      <c r="A41" s="66"/>
      <c r="B41" s="66"/>
      <c r="C41" s="66"/>
      <c r="D41" s="66"/>
      <c r="E41" s="66"/>
      <c r="F41" s="66"/>
      <c r="G41" s="66"/>
      <c r="H41" s="66"/>
      <c r="I41" s="66"/>
      <c r="J41" s="66"/>
    </row>
    <row r="42" spans="1:11" ht="15" customHeight="1" x14ac:dyDescent="0.3">
      <c r="A42" s="66"/>
      <c r="B42" s="66"/>
      <c r="C42" s="66"/>
      <c r="D42" s="66"/>
      <c r="E42" s="66"/>
      <c r="F42" s="66"/>
      <c r="G42" s="66"/>
      <c r="H42" s="66"/>
      <c r="I42" s="66"/>
      <c r="J42" s="66"/>
    </row>
    <row r="43" spans="1:11" ht="0.75" customHeight="1" x14ac:dyDescent="0.3">
      <c r="A43" s="66"/>
      <c r="B43" s="66"/>
      <c r="C43" s="66"/>
      <c r="D43" s="66"/>
      <c r="E43" s="66"/>
      <c r="F43" s="66"/>
      <c r="G43" s="66"/>
      <c r="H43" s="66"/>
      <c r="I43" s="66"/>
      <c r="J43" s="66"/>
    </row>
    <row r="44" spans="1:11" ht="15" customHeight="1" x14ac:dyDescent="0.3">
      <c r="A44" s="66"/>
      <c r="B44" s="66"/>
      <c r="C44" s="66"/>
      <c r="D44" s="66"/>
      <c r="E44" s="66"/>
      <c r="F44" s="66"/>
      <c r="G44" s="66"/>
      <c r="H44" s="66"/>
      <c r="I44" s="66"/>
      <c r="J44" s="66"/>
    </row>
    <row r="45" spans="1:11" ht="15" customHeight="1" x14ac:dyDescent="0.3">
      <c r="A45" s="66"/>
      <c r="B45" s="66"/>
      <c r="C45" s="66"/>
      <c r="D45" s="66"/>
      <c r="E45" s="66"/>
      <c r="F45" s="66"/>
      <c r="G45" s="66"/>
      <c r="H45" s="66"/>
      <c r="I45" s="66"/>
      <c r="J45" s="66"/>
      <c r="K45" s="66"/>
    </row>
    <row r="46" spans="1:11" ht="15" customHeight="1" x14ac:dyDescent="0.3">
      <c r="A46" s="66"/>
      <c r="B46" s="66" t="e">
        <f>AVERAGE(B49:B58)</f>
        <v>#REF!</v>
      </c>
      <c r="C46" s="66" t="e">
        <f t="shared" ref="C46:D46" si="4">AVERAGE(C49:C58)</f>
        <v>#REF!</v>
      </c>
      <c r="D46" s="66" t="e">
        <f t="shared" si="4"/>
        <v>#REF!</v>
      </c>
      <c r="E46" s="66"/>
      <c r="F46" s="66"/>
      <c r="G46" s="66"/>
      <c r="H46" s="66"/>
      <c r="I46" s="66"/>
      <c r="J46" s="66"/>
      <c r="K46" s="66"/>
    </row>
    <row r="47" spans="1:11" ht="15" customHeight="1" x14ac:dyDescent="0.3">
      <c r="A47" s="66" t="e">
        <f>+#REF!</f>
        <v>#REF!</v>
      </c>
      <c r="B47" s="66" t="e">
        <f>+(#REF!-#REF!)/#REF!</f>
        <v>#REF!</v>
      </c>
      <c r="C47" s="66" t="e">
        <f>+(#REF!-#REF!)/#REF!</f>
        <v>#REF!</v>
      </c>
      <c r="D47" s="66" t="e">
        <f>+(#REF!-#REF!)/#REF!</f>
        <v>#REF!</v>
      </c>
      <c r="E47" s="66"/>
      <c r="F47" s="66"/>
      <c r="G47" s="66"/>
      <c r="H47" s="66"/>
      <c r="I47" s="66"/>
      <c r="J47" s="66"/>
      <c r="K47" s="66"/>
    </row>
    <row r="48" spans="1:11" x14ac:dyDescent="0.3">
      <c r="A48" s="66" t="e">
        <f>+#REF!</f>
        <v>#REF!</v>
      </c>
      <c r="B48" s="66" t="e">
        <f>+(#REF!-#REF!)/#REF!</f>
        <v>#REF!</v>
      </c>
      <c r="C48" s="66" t="e">
        <f>+(#REF!-#REF!)/#REF!</f>
        <v>#REF!</v>
      </c>
      <c r="D48" s="66" t="e">
        <f>+(#REF!-#REF!)/#REF!</f>
        <v>#REF!</v>
      </c>
      <c r="E48" s="66"/>
      <c r="F48" s="66"/>
      <c r="G48" s="66"/>
      <c r="H48" s="66"/>
      <c r="I48" s="66"/>
      <c r="J48" s="66"/>
      <c r="K48" s="66"/>
    </row>
    <row r="49" spans="1:11" x14ac:dyDescent="0.3">
      <c r="A49" s="66" t="e">
        <f>+#REF!</f>
        <v>#REF!</v>
      </c>
      <c r="B49" s="66" t="e">
        <f>+(#REF!-#REF!)/#REF!</f>
        <v>#REF!</v>
      </c>
      <c r="C49" s="66" t="e">
        <f>+(#REF!-#REF!)/#REF!</f>
        <v>#REF!</v>
      </c>
      <c r="D49" s="66" t="e">
        <f>+(#REF!-#REF!)/#REF!</f>
        <v>#REF!</v>
      </c>
      <c r="E49" s="66"/>
      <c r="F49" s="66"/>
      <c r="G49" s="66"/>
      <c r="H49" s="66"/>
      <c r="I49" s="66"/>
      <c r="J49" s="66"/>
      <c r="K49" s="66"/>
    </row>
    <row r="50" spans="1:11" x14ac:dyDescent="0.3">
      <c r="A50" s="66" t="e">
        <f>+#REF!+1</f>
        <v>#REF!</v>
      </c>
      <c r="B50" s="66" t="e">
        <f>+(#REF!-#REF!)/#REF!</f>
        <v>#REF!</v>
      </c>
      <c r="C50" s="66" t="e">
        <f>+(#REF!-#REF!)/#REF!</f>
        <v>#REF!</v>
      </c>
      <c r="D50" s="66" t="e">
        <f>+(#REF!-#REF!)/#REF!</f>
        <v>#REF!</v>
      </c>
      <c r="E50" s="66"/>
      <c r="F50" s="66"/>
      <c r="G50" s="66"/>
      <c r="H50" s="66"/>
      <c r="I50" s="66"/>
      <c r="J50" s="66"/>
      <c r="K50" s="66"/>
    </row>
    <row r="51" spans="1:11" x14ac:dyDescent="0.3">
      <c r="A51" s="66" t="e">
        <f>+#REF!+1</f>
        <v>#REF!</v>
      </c>
      <c r="B51" s="66" t="e">
        <f>+(#REF!-#REF!)/#REF!</f>
        <v>#REF!</v>
      </c>
      <c r="C51" s="66" t="e">
        <f>+(#REF!-#REF!)/#REF!</f>
        <v>#REF!</v>
      </c>
      <c r="D51" s="66" t="e">
        <f>+(#REF!-#REF!)/#REF!</f>
        <v>#REF!</v>
      </c>
      <c r="E51" s="66"/>
      <c r="F51" s="66"/>
      <c r="G51" s="66"/>
      <c r="H51" s="66"/>
      <c r="I51" s="66"/>
      <c r="J51" s="66"/>
      <c r="K51" s="66"/>
    </row>
    <row r="52" spans="1:11" x14ac:dyDescent="0.3">
      <c r="A52" s="66" t="e">
        <f>+#REF!+1</f>
        <v>#REF!</v>
      </c>
      <c r="B52" s="66" t="e">
        <f>+(#REF!-#REF!)/#REF!</f>
        <v>#REF!</v>
      </c>
      <c r="C52" s="66" t="e">
        <f>+(#REF!-#REF!)/#REF!</f>
        <v>#REF!</v>
      </c>
      <c r="D52" s="66" t="e">
        <f>+(#REF!-#REF!)/#REF!</f>
        <v>#REF!</v>
      </c>
      <c r="E52" s="66"/>
      <c r="F52" s="66"/>
      <c r="G52" s="66"/>
      <c r="H52" s="66"/>
      <c r="I52" s="66"/>
      <c r="J52" s="66"/>
      <c r="K52" s="66"/>
    </row>
    <row r="53" spans="1:11" x14ac:dyDescent="0.3">
      <c r="A53" s="66" t="e">
        <f>+#REF!+1</f>
        <v>#REF!</v>
      </c>
      <c r="B53" s="66" t="e">
        <f>+(#REF!-#REF!)/#REF!</f>
        <v>#REF!</v>
      </c>
      <c r="C53" s="66" t="e">
        <f>+(#REF!-#REF!)/#REF!</f>
        <v>#REF!</v>
      </c>
      <c r="D53" s="66" t="e">
        <f>+(#REF!-#REF!)/#REF!</f>
        <v>#REF!</v>
      </c>
      <c r="E53" s="66"/>
      <c r="F53" s="66"/>
      <c r="G53" s="66"/>
      <c r="H53" s="66"/>
      <c r="I53" s="66"/>
      <c r="J53" s="66"/>
      <c r="K53" s="66"/>
    </row>
    <row r="54" spans="1:11" x14ac:dyDescent="0.3">
      <c r="A54" s="66" t="e">
        <f>+#REF!+1</f>
        <v>#REF!</v>
      </c>
      <c r="B54" s="66" t="e">
        <f>+(#REF!-#REF!)/#REF!</f>
        <v>#REF!</v>
      </c>
      <c r="C54" s="66" t="e">
        <f>+(#REF!-#REF!)/#REF!</f>
        <v>#REF!</v>
      </c>
      <c r="D54" s="66" t="e">
        <f>+(#REF!-#REF!)/#REF!</f>
        <v>#REF!</v>
      </c>
      <c r="E54" s="66"/>
      <c r="F54" s="66"/>
      <c r="G54" s="66"/>
      <c r="H54" s="66"/>
      <c r="I54" s="66"/>
      <c r="J54" s="66"/>
      <c r="K54" s="66"/>
    </row>
    <row r="55" spans="1:11" x14ac:dyDescent="0.3">
      <c r="A55" s="66" t="e">
        <f>+#REF!+1</f>
        <v>#REF!</v>
      </c>
      <c r="B55" s="66" t="e">
        <f>+(#REF!-#REF!)/#REF!</f>
        <v>#REF!</v>
      </c>
      <c r="C55" s="66" t="e">
        <f>+(#REF!-#REF!)/#REF!</f>
        <v>#REF!</v>
      </c>
      <c r="D55" s="66" t="e">
        <f>+(#REF!-#REF!)/#REF!</f>
        <v>#REF!</v>
      </c>
      <c r="E55" s="66"/>
      <c r="F55" s="66"/>
      <c r="G55" s="66"/>
      <c r="H55" s="66"/>
      <c r="I55" s="66"/>
      <c r="J55" s="66"/>
      <c r="K55" s="66"/>
    </row>
    <row r="56" spans="1:11" x14ac:dyDescent="0.3">
      <c r="A56" s="66" t="e">
        <f>+#REF!+1</f>
        <v>#REF!</v>
      </c>
      <c r="B56" s="66" t="e">
        <f>+(#REF!-#REF!)/#REF!</f>
        <v>#REF!</v>
      </c>
      <c r="C56" s="66" t="e">
        <f>+(#REF!-#REF!)/#REF!</f>
        <v>#REF!</v>
      </c>
      <c r="D56" s="66" t="e">
        <f>+(#REF!-#REF!)/#REF!</f>
        <v>#REF!</v>
      </c>
      <c r="E56" s="66"/>
      <c r="F56" s="66"/>
      <c r="G56" s="66"/>
      <c r="H56" s="66"/>
      <c r="I56" s="66"/>
      <c r="J56" s="66"/>
      <c r="K56" s="66"/>
    </row>
    <row r="57" spans="1:11" x14ac:dyDescent="0.3">
      <c r="A57" s="66" t="e">
        <f>+#REF!+1</f>
        <v>#REF!</v>
      </c>
      <c r="B57" s="66" t="e">
        <f>+(#REF!-#REF!)/#REF!</f>
        <v>#REF!</v>
      </c>
      <c r="C57" s="66" t="e">
        <f>+(#REF!-#REF!)/#REF!</f>
        <v>#REF!</v>
      </c>
      <c r="D57" s="66" t="e">
        <f>+(#REF!-#REF!)/#REF!</f>
        <v>#REF!</v>
      </c>
      <c r="E57" s="66"/>
      <c r="F57" s="66"/>
      <c r="G57" s="66"/>
      <c r="H57" s="66"/>
      <c r="I57" s="66"/>
      <c r="J57" s="66"/>
      <c r="K57" s="66"/>
    </row>
    <row r="58" spans="1:11" x14ac:dyDescent="0.3">
      <c r="A58" s="66" t="e">
        <f>+#REF!+1</f>
        <v>#REF!</v>
      </c>
      <c r="B58" s="66" t="e">
        <f>+(#REF!-#REF!)/#REF!</f>
        <v>#REF!</v>
      </c>
      <c r="C58" s="66" t="e">
        <f>+(#REF!-#REF!)/#REF!</f>
        <v>#REF!</v>
      </c>
      <c r="D58" s="66" t="e">
        <f>+(#REF!-#REF!)/#REF!</f>
        <v>#REF!</v>
      </c>
      <c r="E58" s="66"/>
      <c r="F58" s="66"/>
      <c r="G58" s="66"/>
      <c r="H58" s="66"/>
      <c r="I58" s="66"/>
      <c r="J58" s="66"/>
      <c r="K58" s="66"/>
    </row>
    <row r="59" spans="1:11" x14ac:dyDescent="0.3">
      <c r="A59" s="66"/>
      <c r="B59" s="66"/>
      <c r="C59" s="66"/>
      <c r="D59" s="66"/>
      <c r="E59" s="66"/>
      <c r="F59" s="66"/>
      <c r="G59" s="66"/>
      <c r="H59" s="66"/>
      <c r="I59" s="66"/>
      <c r="J59" s="66"/>
      <c r="K59" s="66"/>
    </row>
    <row r="60" spans="1:11" x14ac:dyDescent="0.3">
      <c r="A60" s="66"/>
      <c r="B60" s="66">
        <f>AVERAGE(B63:B72)</f>
        <v>-1.9059548237511791E-2</v>
      </c>
      <c r="C60" s="66">
        <f t="shared" ref="C60:E60" si="5">AVERAGE(C63:C72)</f>
        <v>2.2365245077804715E-3</v>
      </c>
      <c r="D60" s="66">
        <f t="shared" si="5"/>
        <v>8.8193090134972382E-2</v>
      </c>
      <c r="E60" s="66">
        <f t="shared" si="5"/>
        <v>0.15838057710862546</v>
      </c>
      <c r="F60" s="66"/>
      <c r="G60" s="66"/>
      <c r="H60" s="66"/>
      <c r="I60" s="66"/>
      <c r="J60" s="66"/>
      <c r="K60" s="66"/>
    </row>
    <row r="61" spans="1:11" x14ac:dyDescent="0.3">
      <c r="A61" s="66" t="e">
        <f>+#REF!+1</f>
        <v>#REF!</v>
      </c>
      <c r="B61" s="66">
        <f t="shared" ref="B61:B72" si="6">+(G4-G3)/G3</f>
        <v>0.85849056603773588</v>
      </c>
      <c r="C61" s="66">
        <f t="shared" ref="C61:C72" si="7">+(H4-H3)/H3</f>
        <v>0.84854808519249258</v>
      </c>
      <c r="D61" s="66">
        <f t="shared" ref="D61:D72" si="8">+(I4-I3)/I3</f>
        <v>0.98948266060261514</v>
      </c>
      <c r="E61" s="66">
        <f t="shared" ref="E61:E72" si="9">+(J4-J3)/J3</f>
        <v>0.90602500947328535</v>
      </c>
      <c r="F61" s="66"/>
      <c r="G61" s="66"/>
      <c r="H61" s="66"/>
      <c r="I61" s="66"/>
      <c r="J61" s="66"/>
      <c r="K61" s="66"/>
    </row>
    <row r="62" spans="1:11" x14ac:dyDescent="0.3">
      <c r="A62" s="66" t="e">
        <f>+#REF!+1</f>
        <v>#REF!</v>
      </c>
      <c r="B62" s="66">
        <f t="shared" si="6"/>
        <v>0.92385786802030456</v>
      </c>
      <c r="C62" s="66">
        <f t="shared" si="7"/>
        <v>7.9545843282407755E-2</v>
      </c>
      <c r="D62" s="66">
        <f t="shared" si="8"/>
        <v>0.17616802400342907</v>
      </c>
      <c r="E62" s="66">
        <f t="shared" si="9"/>
        <v>0.23075830729906277</v>
      </c>
      <c r="F62" s="66"/>
      <c r="G62" s="66"/>
      <c r="H62" s="66"/>
      <c r="I62" s="66"/>
      <c r="J62" s="66"/>
      <c r="K62" s="66"/>
    </row>
    <row r="63" spans="1:11" x14ac:dyDescent="0.3">
      <c r="A63" s="66" t="e">
        <f>+#REF!+1</f>
        <v>#REF!</v>
      </c>
      <c r="B63" s="66">
        <f t="shared" si="6"/>
        <v>-0.14248021108179421</v>
      </c>
      <c r="C63" s="66">
        <f t="shared" si="7"/>
        <v>3.6412897092608733E-2</v>
      </c>
      <c r="D63" s="66">
        <f t="shared" si="8"/>
        <v>-0.16423712342079688</v>
      </c>
      <c r="E63" s="66">
        <f t="shared" si="9"/>
        <v>-3.7567785854390218E-2</v>
      </c>
      <c r="F63" s="66"/>
      <c r="G63" s="66"/>
      <c r="H63" s="66"/>
      <c r="I63" s="66"/>
      <c r="J63" s="66"/>
      <c r="K63" s="66"/>
    </row>
    <row r="64" spans="1:11" x14ac:dyDescent="0.3">
      <c r="A64" s="66" t="e">
        <f>+#REF!+1</f>
        <v>#REF!</v>
      </c>
      <c r="B64" s="66">
        <f t="shared" si="6"/>
        <v>0.14153846153846153</v>
      </c>
      <c r="C64" s="66">
        <f t="shared" si="7"/>
        <v>-2.6603193239285037E-2</v>
      </c>
      <c r="D64" s="66">
        <f t="shared" si="8"/>
        <v>0.48154069767441859</v>
      </c>
      <c r="E64" s="66">
        <f t="shared" si="9"/>
        <v>0.45436017934639267</v>
      </c>
      <c r="F64" s="66"/>
      <c r="G64" s="66"/>
      <c r="H64" s="66"/>
      <c r="I64" s="66"/>
      <c r="J64" s="66"/>
      <c r="K64" s="66"/>
    </row>
    <row r="65" spans="1:11" x14ac:dyDescent="0.3">
      <c r="A65" s="66" t="e">
        <f>+#REF!+1</f>
        <v>#REF!</v>
      </c>
      <c r="B65" s="66">
        <f t="shared" si="6"/>
        <v>5.3908355795148251E-3</v>
      </c>
      <c r="C65" s="66">
        <f t="shared" si="7"/>
        <v>5.9083127856391249E-2</v>
      </c>
      <c r="D65" s="66">
        <f t="shared" si="8"/>
        <v>0.20455214362797999</v>
      </c>
      <c r="E65" s="66">
        <f t="shared" si="9"/>
        <v>1.0332195789438976</v>
      </c>
      <c r="F65" s="66"/>
      <c r="G65" s="66"/>
      <c r="H65" s="66"/>
      <c r="I65" s="66"/>
      <c r="J65" s="66"/>
      <c r="K65" s="66"/>
    </row>
    <row r="66" spans="1:11" x14ac:dyDescent="0.3">
      <c r="A66" s="66" t="e">
        <f>+#REF!+1</f>
        <v>#REF!</v>
      </c>
      <c r="B66" s="66">
        <f t="shared" si="6"/>
        <v>3.4852546916890083E-2</v>
      </c>
      <c r="C66" s="66">
        <f t="shared" si="7"/>
        <v>2.5520871950767406E-2</v>
      </c>
      <c r="D66" s="66">
        <f t="shared" si="8"/>
        <v>-0.14448607265026878</v>
      </c>
      <c r="E66" s="66">
        <f t="shared" si="9"/>
        <v>-0.10100625157100114</v>
      </c>
      <c r="F66" s="66"/>
      <c r="G66" s="66"/>
      <c r="H66" s="66"/>
      <c r="I66" s="66"/>
      <c r="J66" s="66"/>
      <c r="K66" s="66"/>
    </row>
    <row r="67" spans="1:11" x14ac:dyDescent="0.3">
      <c r="A67" s="66" t="e">
        <f>+#REF!+1</f>
        <v>#REF!</v>
      </c>
      <c r="B67" s="66">
        <f t="shared" si="6"/>
        <v>0.17357512953367876</v>
      </c>
      <c r="C67" s="66">
        <f t="shared" si="7"/>
        <v>9.968766267568975E-2</v>
      </c>
      <c r="D67" s="66">
        <f t="shared" si="8"/>
        <v>0.11157654226961157</v>
      </c>
      <c r="E67" s="66">
        <f t="shared" si="9"/>
        <v>-0.23980806696009813</v>
      </c>
      <c r="F67" s="66"/>
      <c r="G67" s="66"/>
      <c r="H67" s="66"/>
      <c r="I67" s="66"/>
      <c r="J67" s="66"/>
      <c r="K67" s="66"/>
    </row>
    <row r="68" spans="1:11" x14ac:dyDescent="0.3">
      <c r="A68" s="66" t="e">
        <f>+#REF!+1</f>
        <v>#REF!</v>
      </c>
      <c r="B68" s="66">
        <f t="shared" si="6"/>
        <v>-7.9470198675496692E-2</v>
      </c>
      <c r="C68" s="66">
        <f t="shared" si="7"/>
        <v>-2.359500328731098E-2</v>
      </c>
      <c r="D68" s="66">
        <f t="shared" si="8"/>
        <v>-1.2076053442959919E-2</v>
      </c>
      <c r="E68" s="66">
        <f t="shared" si="9"/>
        <v>-0.21142802904465854</v>
      </c>
      <c r="F68" s="66"/>
      <c r="G68" s="66"/>
      <c r="H68" s="66"/>
      <c r="I68" s="66"/>
      <c r="J68" s="66"/>
      <c r="K68" s="66"/>
    </row>
    <row r="69" spans="1:11" x14ac:dyDescent="0.3">
      <c r="A69" s="66" t="e">
        <f>+#REF!+1</f>
        <v>#REF!</v>
      </c>
      <c r="B69" s="66">
        <f t="shared" si="6"/>
        <v>-0.14388489208633093</v>
      </c>
      <c r="C69" s="66">
        <f t="shared" si="7"/>
        <v>-0.14899886338538776</v>
      </c>
      <c r="D69" s="66">
        <f t="shared" si="8"/>
        <v>-0.31746857390550498</v>
      </c>
      <c r="E69" s="66">
        <f t="shared" si="9"/>
        <v>1.9484232065479057E-2</v>
      </c>
      <c r="F69" s="66"/>
      <c r="G69" s="66"/>
      <c r="H69" s="66"/>
      <c r="I69" s="66"/>
      <c r="J69" s="66"/>
      <c r="K69" s="66"/>
    </row>
    <row r="70" spans="1:11" x14ac:dyDescent="0.3">
      <c r="A70" s="66" t="e">
        <f>+#REF!+1</f>
        <v>#REF!</v>
      </c>
      <c r="B70" s="66">
        <f t="shared" si="6"/>
        <v>1.680672268907563E-2</v>
      </c>
      <c r="C70" s="66">
        <f t="shared" si="7"/>
        <v>-2.2463428683559206E-2</v>
      </c>
      <c r="D70" s="66">
        <f t="shared" si="8"/>
        <v>0.46513400228629492</v>
      </c>
      <c r="E70" s="66">
        <f t="shared" si="9"/>
        <v>0.57098304284301726</v>
      </c>
      <c r="F70" s="66"/>
      <c r="G70" s="66"/>
      <c r="H70" s="66"/>
      <c r="I70" s="66"/>
      <c r="J70" s="66"/>
      <c r="K70" s="66"/>
    </row>
    <row r="71" spans="1:11" x14ac:dyDescent="0.3">
      <c r="A71" s="66" t="e">
        <f>+#REF!+1</f>
        <v>#REF!</v>
      </c>
      <c r="B71" s="66">
        <f t="shared" si="6"/>
        <v>-0.30198347107438017</v>
      </c>
      <c r="C71" s="66">
        <f t="shared" si="7"/>
        <v>0.17899637538629892</v>
      </c>
      <c r="D71" s="66">
        <f t="shared" si="8"/>
        <v>0.2744690073688773</v>
      </c>
      <c r="E71" s="66">
        <f t="shared" si="9"/>
        <v>-9.6740913706042306E-3</v>
      </c>
      <c r="F71" s="66"/>
      <c r="G71" s="66"/>
      <c r="H71" s="66"/>
      <c r="I71" s="66"/>
      <c r="J71" s="66"/>
      <c r="K71" s="66"/>
    </row>
    <row r="72" spans="1:11" x14ac:dyDescent="0.3">
      <c r="A72" s="66" t="e">
        <f>+#REF!+1</f>
        <v>#REF!</v>
      </c>
      <c r="B72" s="66">
        <f t="shared" si="6"/>
        <v>0.10505959428526326</v>
      </c>
      <c r="C72" s="66">
        <f t="shared" si="7"/>
        <v>-0.15567520128840834</v>
      </c>
      <c r="D72" s="66">
        <f t="shared" si="8"/>
        <v>-1.7073668457928032E-2</v>
      </c>
      <c r="E72" s="66">
        <f t="shared" si="9"/>
        <v>0.10524296268822017</v>
      </c>
      <c r="F72" s="66"/>
      <c r="G72" s="66"/>
      <c r="H72" s="66"/>
      <c r="I72" s="66"/>
      <c r="J72" s="66"/>
      <c r="K72" s="66"/>
    </row>
    <row r="73" spans="1:11" x14ac:dyDescent="0.3">
      <c r="A73" s="66"/>
      <c r="B73" s="66"/>
      <c r="C73" s="66"/>
      <c r="D73" s="66"/>
      <c r="E73" s="66"/>
      <c r="F73" s="66"/>
      <c r="G73" s="66"/>
      <c r="H73" s="66"/>
      <c r="I73" s="66"/>
      <c r="J73" s="66"/>
      <c r="K73" s="66"/>
    </row>
    <row r="74" spans="1:11" x14ac:dyDescent="0.3">
      <c r="A74" s="66"/>
      <c r="B74" s="66"/>
      <c r="C74" s="66"/>
      <c r="D74" s="66"/>
      <c r="E74" s="66"/>
      <c r="F74" s="66"/>
      <c r="G74" s="66"/>
      <c r="H74" s="66"/>
      <c r="I74" s="66"/>
      <c r="J74" s="66"/>
      <c r="K74" s="66"/>
    </row>
    <row r="75" spans="1:11" x14ac:dyDescent="0.3">
      <c r="A75" s="66"/>
      <c r="B75" s="66"/>
      <c r="C75" s="66"/>
      <c r="D75" s="66"/>
      <c r="E75" s="66"/>
      <c r="F75" s="66"/>
      <c r="G75" s="66"/>
      <c r="H75" s="66"/>
      <c r="I75" s="66"/>
      <c r="J75" s="66"/>
      <c r="K75" s="66"/>
    </row>
    <row r="76" spans="1:11" x14ac:dyDescent="0.3">
      <c r="A76" s="66"/>
      <c r="B76" s="66"/>
      <c r="C76" s="66"/>
      <c r="D76" s="66"/>
      <c r="E76" s="66"/>
      <c r="F76" s="66"/>
      <c r="G76" s="66"/>
      <c r="H76" s="66"/>
      <c r="I76" s="66"/>
      <c r="J76" s="66"/>
      <c r="K76" s="66"/>
    </row>
    <row r="77" spans="1:11" x14ac:dyDescent="0.3">
      <c r="A77" s="66"/>
      <c r="B77" s="66"/>
      <c r="C77" s="66"/>
      <c r="D77" s="66"/>
      <c r="E77" s="66"/>
      <c r="F77" s="66"/>
      <c r="G77" s="66"/>
      <c r="H77" s="66"/>
      <c r="I77" s="66"/>
      <c r="J77" s="66"/>
      <c r="K77" s="66"/>
    </row>
    <row r="78" spans="1:11" x14ac:dyDescent="0.3">
      <c r="A78" s="66"/>
      <c r="B78" s="66"/>
      <c r="C78" s="66"/>
      <c r="D78" s="66"/>
      <c r="E78" s="66"/>
      <c r="F78" s="66"/>
      <c r="G78" s="66"/>
      <c r="H78" s="66"/>
      <c r="I78" s="66"/>
      <c r="J78" s="66"/>
      <c r="K78" s="66"/>
    </row>
    <row r="79" spans="1:11" x14ac:dyDescent="0.3">
      <c r="A79" s="66"/>
      <c r="B79" s="66"/>
      <c r="C79" s="66"/>
      <c r="D79" s="66"/>
      <c r="E79" s="66"/>
      <c r="F79" s="66"/>
      <c r="G79" s="66"/>
      <c r="H79" s="66"/>
      <c r="I79" s="66"/>
      <c r="J79" s="66"/>
      <c r="K79" s="66"/>
    </row>
    <row r="80" spans="1:11" x14ac:dyDescent="0.3">
      <c r="A80" s="66"/>
      <c r="B80" s="66"/>
      <c r="C80" s="66"/>
      <c r="D80" s="66"/>
      <c r="E80" s="66"/>
      <c r="F80" s="66"/>
      <c r="G80" s="66"/>
      <c r="H80" s="66"/>
      <c r="I80" s="66"/>
      <c r="J80" s="66"/>
      <c r="K80" s="66"/>
    </row>
    <row r="81" spans="1:11" x14ac:dyDescent="0.3">
      <c r="A81" s="66"/>
      <c r="B81" s="66"/>
      <c r="C81" s="66"/>
      <c r="D81" s="66"/>
      <c r="E81" s="66"/>
      <c r="F81" s="66"/>
      <c r="G81" s="66"/>
      <c r="H81" s="66"/>
      <c r="I81" s="66"/>
      <c r="J81" s="66"/>
      <c r="K81" s="66"/>
    </row>
    <row r="82" spans="1:11" x14ac:dyDescent="0.3">
      <c r="A82" s="66"/>
      <c r="B82" s="66"/>
      <c r="C82" s="66"/>
      <c r="D82" s="66"/>
      <c r="E82" s="66"/>
      <c r="F82" s="66"/>
      <c r="G82" s="66"/>
      <c r="H82" s="66"/>
      <c r="I82" s="66"/>
      <c r="J82" s="66"/>
      <c r="K82" s="66"/>
    </row>
    <row r="83" spans="1:11" x14ac:dyDescent="0.3">
      <c r="A83" s="66"/>
      <c r="B83" s="66"/>
      <c r="C83" s="66"/>
      <c r="D83" s="66"/>
      <c r="E83" s="66"/>
      <c r="F83" s="66"/>
      <c r="G83" s="66"/>
      <c r="H83" s="66"/>
      <c r="I83" s="66"/>
      <c r="J83" s="66"/>
      <c r="K83" s="66"/>
    </row>
    <row r="84" spans="1:11" x14ac:dyDescent="0.3">
      <c r="A84" s="66"/>
      <c r="B84" s="66"/>
      <c r="C84" s="66"/>
      <c r="D84" s="66"/>
      <c r="E84" s="66"/>
      <c r="F84" s="66"/>
      <c r="G84" s="66"/>
      <c r="H84" s="66"/>
      <c r="I84" s="66"/>
      <c r="J84" s="66"/>
      <c r="K84" s="66"/>
    </row>
    <row r="85" spans="1:11" x14ac:dyDescent="0.3">
      <c r="A85" s="66"/>
      <c r="B85" s="66"/>
      <c r="C85" s="66"/>
      <c r="D85" s="66"/>
      <c r="E85" s="66"/>
      <c r="F85" s="66"/>
      <c r="G85" s="66"/>
      <c r="H85" s="66"/>
      <c r="I85" s="66"/>
      <c r="J85" s="66"/>
      <c r="K85" s="66"/>
    </row>
    <row r="86" spans="1:11" x14ac:dyDescent="0.3">
      <c r="A86" s="66"/>
      <c r="B86" s="66"/>
      <c r="C86" s="66"/>
      <c r="D86" s="66"/>
      <c r="E86" s="66"/>
      <c r="F86" s="66"/>
      <c r="G86" s="66"/>
      <c r="H86" s="66"/>
      <c r="I86" s="66"/>
      <c r="J86" s="66"/>
      <c r="K86" s="66"/>
    </row>
    <row r="87" spans="1:11" x14ac:dyDescent="0.3">
      <c r="A87" s="66"/>
      <c r="B87" s="66"/>
      <c r="C87" s="66"/>
      <c r="D87" s="66"/>
      <c r="E87" s="66"/>
      <c r="F87" s="66"/>
      <c r="G87" s="66"/>
      <c r="H87" s="66"/>
      <c r="I87" s="66"/>
      <c r="J87" s="66"/>
      <c r="K87" s="66"/>
    </row>
    <row r="88" spans="1:11" x14ac:dyDescent="0.3">
      <c r="A88" s="66"/>
      <c r="B88" s="66"/>
      <c r="C88" s="66"/>
      <c r="D88" s="66"/>
      <c r="E88" s="66"/>
      <c r="F88" s="66"/>
      <c r="G88" s="66"/>
      <c r="H88" s="66"/>
      <c r="I88" s="66"/>
      <c r="J88" s="66"/>
      <c r="K88" s="66"/>
    </row>
    <row r="89" spans="1:11" x14ac:dyDescent="0.3">
      <c r="A89" s="66"/>
      <c r="B89" s="66"/>
      <c r="C89" s="66"/>
      <c r="D89" s="66"/>
      <c r="E89" s="66"/>
      <c r="F89" s="66"/>
      <c r="G89" s="66"/>
      <c r="H89" s="66"/>
      <c r="I89" s="66"/>
      <c r="J89" s="66"/>
      <c r="K89" s="66"/>
    </row>
    <row r="90" spans="1:11" x14ac:dyDescent="0.3">
      <c r="A90" s="66"/>
      <c r="B90" s="66"/>
      <c r="C90" s="66"/>
      <c r="D90" s="66"/>
      <c r="E90" s="66"/>
      <c r="F90" s="66"/>
      <c r="G90" s="66"/>
      <c r="H90" s="66"/>
      <c r="I90" s="66"/>
      <c r="J90" s="66"/>
      <c r="K90" s="66"/>
    </row>
    <row r="91" spans="1:11" x14ac:dyDescent="0.3">
      <c r="A91" s="66"/>
      <c r="B91" s="66"/>
      <c r="C91" s="66"/>
      <c r="D91" s="66"/>
      <c r="E91" s="66"/>
      <c r="F91" s="66"/>
      <c r="G91" s="66"/>
      <c r="H91" s="66"/>
      <c r="I91" s="66"/>
      <c r="J91" s="66"/>
      <c r="K91" s="66"/>
    </row>
    <row r="92" spans="1:11" x14ac:dyDescent="0.3">
      <c r="A92" s="66"/>
      <c r="B92" s="66"/>
      <c r="C92" s="66"/>
      <c r="D92" s="66"/>
      <c r="E92" s="66"/>
      <c r="F92" s="66"/>
      <c r="G92" s="66"/>
      <c r="H92" s="66"/>
      <c r="I92" s="66"/>
      <c r="J92" s="66"/>
      <c r="K92" s="66"/>
    </row>
    <row r="93" spans="1:11" x14ac:dyDescent="0.3">
      <c r="A93" s="66"/>
      <c r="B93" s="66"/>
      <c r="C93" s="66"/>
      <c r="D93" s="66"/>
      <c r="E93" s="66"/>
      <c r="F93" s="66"/>
      <c r="G93" s="66"/>
      <c r="H93" s="66"/>
      <c r="I93" s="66"/>
      <c r="J93" s="66"/>
      <c r="K93" s="66"/>
    </row>
    <row r="94" spans="1:11" x14ac:dyDescent="0.3">
      <c r="A94" s="66"/>
      <c r="B94" s="66"/>
      <c r="C94" s="66"/>
      <c r="D94" s="66"/>
      <c r="E94" s="66"/>
      <c r="F94" s="66"/>
      <c r="G94" s="66"/>
      <c r="H94" s="66"/>
      <c r="I94" s="66"/>
      <c r="J94" s="66"/>
      <c r="K94" s="66"/>
    </row>
    <row r="95" spans="1:11" x14ac:dyDescent="0.3">
      <c r="A95" s="66"/>
      <c r="B95" s="66"/>
      <c r="C95" s="66"/>
      <c r="D95" s="66"/>
      <c r="E95" s="66"/>
      <c r="F95" s="66"/>
      <c r="G95" s="66"/>
      <c r="H95" s="66"/>
      <c r="I95" s="66"/>
      <c r="J95" s="66"/>
      <c r="K95" s="66"/>
    </row>
    <row r="96" spans="1:11" x14ac:dyDescent="0.3">
      <c r="A96" s="66"/>
      <c r="B96" s="66"/>
      <c r="C96" s="66"/>
      <c r="D96" s="66"/>
      <c r="E96" s="66"/>
      <c r="F96" s="66"/>
      <c r="G96" s="66"/>
      <c r="H96" s="66"/>
      <c r="I96" s="66"/>
      <c r="J96" s="66"/>
      <c r="K96" s="66"/>
    </row>
    <row r="97" spans="1:11" x14ac:dyDescent="0.3">
      <c r="A97" s="66"/>
      <c r="B97" s="66"/>
      <c r="C97" s="66"/>
      <c r="D97" s="66"/>
      <c r="E97" s="66"/>
      <c r="F97" s="66"/>
      <c r="G97" s="66"/>
      <c r="H97" s="66"/>
      <c r="I97" s="66"/>
      <c r="J97" s="66"/>
      <c r="K97" s="66"/>
    </row>
    <row r="98" spans="1:11" x14ac:dyDescent="0.3">
      <c r="A98" s="66"/>
      <c r="B98" s="66"/>
      <c r="C98" s="66"/>
      <c r="D98" s="66"/>
      <c r="E98" s="66"/>
      <c r="F98" s="66"/>
      <c r="G98" s="66"/>
      <c r="H98" s="66"/>
      <c r="I98" s="66"/>
      <c r="J98" s="66"/>
      <c r="K98" s="66"/>
    </row>
    <row r="99" spans="1:11" x14ac:dyDescent="0.3">
      <c r="A99" s="66"/>
      <c r="B99" s="66"/>
      <c r="C99" s="66"/>
      <c r="D99" s="66"/>
      <c r="E99" s="66"/>
      <c r="F99" s="66"/>
      <c r="G99" s="66"/>
      <c r="H99" s="66"/>
      <c r="I99" s="66"/>
      <c r="J99" s="66"/>
      <c r="K99" s="66"/>
    </row>
  </sheetData>
  <mergeCells count="2">
    <mergeCell ref="A20:E20"/>
    <mergeCell ref="F20:J20"/>
  </mergeCells>
  <phoneticPr fontId="3" type="noConversion"/>
  <printOptions horizontalCentered="1"/>
  <pageMargins left="0.5" right="0.5" top="0.25" bottom="0.25" header="0.5" footer="0.5"/>
  <pageSetup orientation="portrait" r:id="rId1"/>
  <headerFooter alignWithMargins="0">
    <oddHeader>&amp;C&amp;"Palatino Linotype,Bold"&amp;14Office of Volunteerism and Community Service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tabSelected="1" zoomScaleNormal="100" workbookViewId="0">
      <pane ySplit="1" topLeftCell="A2" activePane="bottomLeft" state="frozen"/>
      <selection pane="bottomLeft" activeCell="A2" sqref="A2"/>
    </sheetView>
  </sheetViews>
  <sheetFormatPr defaultColWidth="8.83203125" defaultRowHeight="13.8" x14ac:dyDescent="0.3"/>
  <cols>
    <col min="1" max="1" width="8.6640625" style="63" customWidth="1"/>
    <col min="2" max="2" width="17.6640625" style="63" customWidth="1"/>
    <col min="3" max="3" width="7.6640625" style="63" customWidth="1"/>
    <col min="4" max="4" width="8.4140625" style="63" bestFit="1" customWidth="1"/>
    <col min="5" max="5" width="7.6640625" style="63" customWidth="1"/>
    <col min="6" max="6" width="9.08203125" style="63" customWidth="1"/>
    <col min="7" max="7" width="8.6640625" style="63" customWidth="1"/>
    <col min="8" max="9" width="9.33203125" style="63" customWidth="1"/>
    <col min="10" max="10" width="3.58203125" style="63" hidden="1" customWidth="1"/>
    <col min="11" max="11" width="3.9140625" style="63" hidden="1" customWidth="1"/>
    <col min="12" max="12" width="0" style="63" hidden="1" customWidth="1"/>
    <col min="13" max="14" width="9.08203125" style="63" hidden="1" customWidth="1"/>
    <col min="15" max="16" width="0" style="63" hidden="1" customWidth="1"/>
    <col min="17" max="16384" width="8.83203125" style="63"/>
  </cols>
  <sheetData>
    <row r="1" spans="1:21" ht="18.600000000000001" x14ac:dyDescent="0.4">
      <c r="A1" s="66"/>
      <c r="B1" s="98" t="s">
        <v>93</v>
      </c>
      <c r="C1" s="98"/>
      <c r="D1" s="98"/>
      <c r="E1" s="98"/>
      <c r="F1" s="98"/>
      <c r="G1" s="98"/>
      <c r="H1" s="98"/>
      <c r="I1" s="66"/>
      <c r="J1" s="66"/>
      <c r="K1" s="66"/>
      <c r="L1" s="66"/>
      <c r="M1" s="66"/>
      <c r="N1" s="66"/>
      <c r="O1" s="66"/>
      <c r="P1" s="66"/>
      <c r="Q1" s="66"/>
      <c r="R1" s="66"/>
      <c r="S1" s="66"/>
      <c r="T1" s="66"/>
      <c r="U1" s="66"/>
    </row>
    <row r="2" spans="1:21" x14ac:dyDescent="0.3">
      <c r="A2" s="66"/>
      <c r="B2" s="66"/>
      <c r="C2" s="66"/>
      <c r="D2" s="66"/>
      <c r="E2" s="66"/>
      <c r="F2" s="66"/>
      <c r="G2" s="66"/>
      <c r="H2" s="66"/>
      <c r="I2" s="66"/>
      <c r="J2" s="66"/>
      <c r="K2" s="66"/>
      <c r="L2" s="66"/>
      <c r="M2" s="66"/>
      <c r="N2" s="66"/>
      <c r="O2" s="66"/>
      <c r="P2" s="66"/>
      <c r="Q2" s="66"/>
      <c r="R2" s="66"/>
      <c r="S2" s="66"/>
      <c r="T2" s="66"/>
      <c r="U2" s="66"/>
    </row>
    <row r="3" spans="1:21" x14ac:dyDescent="0.3">
      <c r="A3" s="66"/>
      <c r="B3" s="66"/>
      <c r="C3" s="67"/>
      <c r="D3" s="66"/>
      <c r="E3" s="66"/>
      <c r="F3" s="66"/>
      <c r="G3" s="66"/>
      <c r="H3" s="66"/>
      <c r="I3" s="66"/>
      <c r="J3" s="66"/>
      <c r="K3" s="66"/>
      <c r="L3" s="66"/>
      <c r="M3" s="66"/>
      <c r="N3" s="66"/>
      <c r="O3" s="66"/>
      <c r="P3" s="66"/>
      <c r="Q3" s="66"/>
      <c r="R3" s="66"/>
      <c r="S3" s="66"/>
      <c r="T3" s="66"/>
      <c r="U3" s="66"/>
    </row>
    <row r="4" spans="1:21" ht="18" customHeight="1" x14ac:dyDescent="0.3">
      <c r="A4" s="66"/>
      <c r="B4" s="66"/>
      <c r="C4" s="66"/>
      <c r="D4" s="66"/>
      <c r="E4" s="66"/>
      <c r="F4" s="66"/>
      <c r="G4" s="66"/>
      <c r="H4" s="66"/>
      <c r="I4" s="66"/>
      <c r="J4" s="66"/>
      <c r="K4" s="66"/>
      <c r="L4" s="66"/>
      <c r="M4" s="66"/>
      <c r="N4" s="66"/>
      <c r="O4" s="66"/>
      <c r="P4" s="66"/>
      <c r="Q4" s="66"/>
      <c r="R4" s="66"/>
      <c r="S4" s="66"/>
      <c r="T4" s="66"/>
      <c r="U4" s="66"/>
    </row>
    <row r="5" spans="1:21" ht="18" customHeight="1" x14ac:dyDescent="0.3">
      <c r="A5" s="66"/>
      <c r="B5" s="66"/>
      <c r="C5" s="68"/>
      <c r="D5" s="66"/>
      <c r="E5" s="66"/>
      <c r="F5" s="66"/>
      <c r="G5" s="66"/>
      <c r="H5" s="66"/>
      <c r="I5" s="66"/>
      <c r="J5" s="66"/>
      <c r="K5" s="66"/>
      <c r="L5" s="66"/>
      <c r="M5" s="66"/>
      <c r="N5" s="66"/>
      <c r="O5" s="66"/>
      <c r="P5" s="66"/>
      <c r="Q5" s="66"/>
      <c r="R5" s="66"/>
      <c r="S5" s="66"/>
      <c r="T5" s="66"/>
      <c r="U5" s="66"/>
    </row>
    <row r="6" spans="1:21" ht="18" customHeight="1" x14ac:dyDescent="0.3">
      <c r="A6" s="66"/>
      <c r="B6" s="66"/>
      <c r="C6" s="66"/>
      <c r="D6" s="66"/>
      <c r="E6" s="66"/>
      <c r="F6" s="66"/>
      <c r="G6" s="66"/>
      <c r="H6" s="66"/>
      <c r="I6" s="66"/>
      <c r="J6" s="66"/>
      <c r="K6" s="66"/>
      <c r="L6" s="66"/>
      <c r="M6" s="66"/>
      <c r="N6" s="66"/>
      <c r="O6" s="66"/>
      <c r="P6" s="66"/>
      <c r="Q6" s="66"/>
      <c r="R6" s="66"/>
      <c r="S6" s="66"/>
      <c r="T6" s="66"/>
      <c r="U6" s="66"/>
    </row>
    <row r="7" spans="1:21" ht="18" customHeight="1" x14ac:dyDescent="0.3">
      <c r="A7" s="66"/>
      <c r="B7" s="66"/>
      <c r="C7" s="66"/>
      <c r="D7" s="66"/>
      <c r="E7" s="66"/>
      <c r="F7" s="66"/>
      <c r="G7" s="66"/>
      <c r="H7" s="66"/>
      <c r="I7" s="66"/>
      <c r="J7" s="66"/>
      <c r="K7" s="66"/>
      <c r="L7" s="66"/>
      <c r="M7" s="66"/>
      <c r="N7" s="66"/>
      <c r="O7" s="66"/>
      <c r="P7" s="66"/>
      <c r="Q7" s="66"/>
      <c r="R7" s="66"/>
      <c r="S7" s="66"/>
      <c r="T7" s="66"/>
      <c r="U7" s="66"/>
    </row>
    <row r="8" spans="1:21" ht="18" customHeight="1" x14ac:dyDescent="0.3">
      <c r="A8" s="66"/>
      <c r="B8" s="66"/>
      <c r="C8" s="66"/>
      <c r="D8" s="66"/>
      <c r="E8" s="66"/>
      <c r="F8" s="66"/>
      <c r="G8" s="66"/>
      <c r="H8" s="66"/>
      <c r="I8" s="66"/>
      <c r="J8" s="66"/>
      <c r="K8" s="66"/>
      <c r="L8" s="66"/>
      <c r="M8" s="66"/>
      <c r="N8" s="66"/>
      <c r="O8" s="66"/>
      <c r="P8" s="66"/>
      <c r="Q8" s="66"/>
      <c r="R8" s="66"/>
      <c r="S8" s="66"/>
      <c r="T8" s="66"/>
      <c r="U8" s="66"/>
    </row>
    <row r="9" spans="1:21" ht="18" customHeight="1" x14ac:dyDescent="0.3">
      <c r="A9" s="66"/>
      <c r="B9" s="66"/>
      <c r="C9" s="66"/>
      <c r="D9" s="66"/>
      <c r="E9" s="66"/>
      <c r="F9" s="66"/>
      <c r="G9" s="66"/>
      <c r="H9" s="66"/>
      <c r="I9" s="66"/>
      <c r="J9" s="66"/>
      <c r="K9" s="66"/>
      <c r="L9" s="66"/>
      <c r="M9" s="66"/>
      <c r="N9" s="66"/>
      <c r="O9" s="66"/>
      <c r="P9" s="66"/>
      <c r="Q9" s="66"/>
      <c r="R9" s="66"/>
      <c r="S9" s="66"/>
      <c r="T9" s="66"/>
      <c r="U9" s="66"/>
    </row>
    <row r="10" spans="1:21" ht="18" customHeight="1" x14ac:dyDescent="0.3">
      <c r="A10" s="66"/>
      <c r="B10" s="66"/>
      <c r="C10" s="66"/>
      <c r="D10" s="66"/>
      <c r="E10" s="66"/>
      <c r="F10" s="66"/>
      <c r="G10" s="66"/>
      <c r="H10" s="66"/>
      <c r="I10" s="66"/>
      <c r="J10" s="66"/>
      <c r="K10" s="66"/>
      <c r="L10" s="66"/>
      <c r="M10" s="66"/>
      <c r="N10" s="66"/>
      <c r="O10" s="66"/>
      <c r="P10" s="66"/>
      <c r="Q10" s="66"/>
      <c r="R10" s="66"/>
      <c r="S10" s="66"/>
      <c r="T10" s="66"/>
      <c r="U10" s="66"/>
    </row>
    <row r="11" spans="1:21" ht="18" customHeight="1" x14ac:dyDescent="0.3">
      <c r="A11" s="66"/>
      <c r="B11" s="66"/>
      <c r="C11" s="66"/>
      <c r="D11" s="66"/>
      <c r="E11" s="66"/>
      <c r="F11" s="66"/>
      <c r="G11" s="66"/>
      <c r="H11" s="66"/>
      <c r="I11" s="66"/>
      <c r="J11" s="66"/>
      <c r="K11" s="66"/>
      <c r="L11" s="66"/>
      <c r="M11" s="66"/>
      <c r="N11" s="66"/>
      <c r="O11" s="66"/>
      <c r="P11" s="66"/>
      <c r="Q11" s="66"/>
      <c r="R11" s="66"/>
      <c r="S11" s="66"/>
      <c r="T11" s="66"/>
      <c r="U11" s="66"/>
    </row>
    <row r="12" spans="1:21" ht="18" customHeight="1" x14ac:dyDescent="0.3">
      <c r="A12" s="66"/>
      <c r="B12" s="66"/>
      <c r="C12" s="66"/>
      <c r="D12" s="66"/>
      <c r="E12" s="66"/>
      <c r="F12" s="66"/>
      <c r="G12" s="66"/>
      <c r="H12" s="66"/>
      <c r="I12" s="66"/>
      <c r="J12" s="66"/>
      <c r="K12" s="66"/>
      <c r="L12" s="66"/>
      <c r="M12" s="66"/>
      <c r="N12" s="66"/>
      <c r="O12" s="66"/>
      <c r="P12" s="66"/>
      <c r="Q12" s="66"/>
      <c r="R12" s="66"/>
      <c r="S12" s="66"/>
      <c r="T12" s="66"/>
      <c r="U12" s="66"/>
    </row>
    <row r="13" spans="1:21" ht="18" customHeight="1" x14ac:dyDescent="0.3">
      <c r="A13" s="66"/>
      <c r="B13" s="66"/>
      <c r="C13" s="66"/>
      <c r="D13" s="66"/>
      <c r="E13" s="66"/>
      <c r="F13" s="66"/>
      <c r="G13" s="66"/>
      <c r="H13" s="66"/>
      <c r="I13" s="66"/>
      <c r="J13" s="66"/>
      <c r="K13" s="66"/>
      <c r="L13" s="66"/>
      <c r="M13" s="66"/>
      <c r="N13" s="66"/>
      <c r="O13" s="66"/>
      <c r="P13" s="66"/>
      <c r="Q13" s="66"/>
      <c r="R13" s="66"/>
      <c r="S13" s="66"/>
      <c r="T13" s="66"/>
      <c r="U13" s="66"/>
    </row>
    <row r="14" spans="1:21" ht="18" customHeight="1" x14ac:dyDescent="0.3">
      <c r="A14" s="66"/>
      <c r="B14" s="66"/>
      <c r="C14" s="66"/>
      <c r="D14" s="66"/>
      <c r="E14" s="66"/>
      <c r="F14" s="66"/>
      <c r="G14" s="66"/>
      <c r="H14" s="66"/>
      <c r="I14" s="66"/>
      <c r="J14" s="66"/>
      <c r="K14" s="66"/>
      <c r="L14" s="66"/>
      <c r="M14" s="66"/>
      <c r="N14" s="66"/>
      <c r="O14" s="66"/>
      <c r="P14" s="66"/>
      <c r="Q14" s="66"/>
      <c r="R14" s="66"/>
      <c r="S14" s="66"/>
      <c r="T14" s="66"/>
      <c r="U14" s="66"/>
    </row>
    <row r="15" spans="1:21" ht="6" customHeight="1" x14ac:dyDescent="0.3">
      <c r="A15" s="66"/>
      <c r="B15" s="66"/>
      <c r="C15" s="66"/>
      <c r="D15" s="66"/>
      <c r="E15" s="66"/>
      <c r="F15" s="66"/>
      <c r="G15" s="66"/>
      <c r="H15" s="66"/>
      <c r="I15" s="66"/>
      <c r="J15" s="66"/>
      <c r="K15" s="69"/>
      <c r="L15" s="66"/>
      <c r="M15" s="66"/>
      <c r="N15" s="66"/>
      <c r="O15" s="66"/>
      <c r="P15" s="66"/>
      <c r="Q15" s="66"/>
      <c r="R15" s="66"/>
      <c r="S15" s="66"/>
      <c r="T15" s="66"/>
      <c r="U15" s="66"/>
    </row>
    <row r="16" spans="1:21" ht="15" customHeight="1" x14ac:dyDescent="0.3">
      <c r="A16" s="66"/>
      <c r="B16" s="66"/>
      <c r="C16" s="99" t="s">
        <v>34</v>
      </c>
      <c r="D16" s="101" t="s">
        <v>56</v>
      </c>
      <c r="E16" s="101"/>
      <c r="F16" s="101"/>
      <c r="G16" s="70"/>
      <c r="H16" s="66"/>
      <c r="I16" s="66"/>
      <c r="J16" s="66"/>
      <c r="K16" s="69">
        <v>2005</v>
      </c>
      <c r="L16" s="66" t="s">
        <v>54</v>
      </c>
      <c r="M16" s="66"/>
      <c r="N16" s="66"/>
      <c r="O16" s="66"/>
      <c r="P16" s="66"/>
      <c r="Q16" s="66"/>
      <c r="R16" s="66"/>
      <c r="S16" s="66"/>
      <c r="T16" s="66"/>
      <c r="U16" s="66"/>
    </row>
    <row r="17" spans="1:21" ht="33.75" customHeight="1" x14ac:dyDescent="0.35">
      <c r="A17" s="66"/>
      <c r="B17" s="66"/>
      <c r="C17" s="100"/>
      <c r="D17" s="91" t="s">
        <v>43</v>
      </c>
      <c r="E17" s="91" t="s">
        <v>44</v>
      </c>
      <c r="F17" s="91" t="s">
        <v>45</v>
      </c>
      <c r="G17" s="66"/>
      <c r="H17" s="66"/>
      <c r="I17" s="66"/>
      <c r="J17" s="66"/>
      <c r="K17" s="69">
        <v>2006</v>
      </c>
      <c r="L17" s="71" t="s">
        <v>34</v>
      </c>
      <c r="M17" s="71" t="s">
        <v>43</v>
      </c>
      <c r="N17" s="71" t="s">
        <v>44</v>
      </c>
      <c r="O17" s="71" t="s">
        <v>45</v>
      </c>
      <c r="P17" s="66"/>
      <c r="Q17" s="66"/>
      <c r="R17" s="66"/>
      <c r="S17" s="66"/>
      <c r="T17" s="66"/>
      <c r="U17" s="66"/>
    </row>
    <row r="18" spans="1:21" ht="12" customHeight="1" x14ac:dyDescent="0.3">
      <c r="A18" s="66"/>
      <c r="B18" s="66"/>
      <c r="C18" s="72">
        <v>2004</v>
      </c>
      <c r="D18" s="73">
        <f>+AmeriCorp!B3/1000000</f>
        <v>3.471333</v>
      </c>
      <c r="E18" s="73">
        <f>+AmeriCorp!C3/1000000</f>
        <v>1.5013339999999999</v>
      </c>
      <c r="F18" s="73">
        <f t="shared" ref="F18:F33" si="0">SUM(D18:E18)</f>
        <v>4.9726669999999995</v>
      </c>
      <c r="G18" s="66"/>
      <c r="H18" s="66"/>
      <c r="I18" s="66"/>
      <c r="J18" s="74">
        <f>+F18</f>
        <v>4.9726669999999995</v>
      </c>
      <c r="K18" s="66"/>
      <c r="L18" s="72">
        <v>2004</v>
      </c>
      <c r="M18" s="75">
        <v>3471333</v>
      </c>
      <c r="N18" s="75">
        <v>1501334</v>
      </c>
      <c r="O18" s="75">
        <f>SUM(M18:N18)</f>
        <v>4972667</v>
      </c>
      <c r="P18" s="66"/>
      <c r="Q18" s="66"/>
      <c r="R18" s="66"/>
      <c r="S18" s="66"/>
      <c r="T18" s="66"/>
      <c r="U18" s="66"/>
    </row>
    <row r="19" spans="1:21" ht="12" customHeight="1" x14ac:dyDescent="0.3">
      <c r="A19" s="66"/>
      <c r="B19" s="66"/>
      <c r="C19" s="72">
        <v>2005</v>
      </c>
      <c r="D19" s="73">
        <f>+AmeriCorp!B4/1000000</f>
        <v>3.4222260000000002</v>
      </c>
      <c r="E19" s="73">
        <f>+AmeriCorp!C4/1000000</f>
        <v>1.856724</v>
      </c>
      <c r="F19" s="73">
        <f t="shared" si="0"/>
        <v>5.27895</v>
      </c>
      <c r="G19" s="66"/>
      <c r="H19" s="66"/>
      <c r="I19" s="66"/>
      <c r="J19" s="74">
        <f>+F19</f>
        <v>5.27895</v>
      </c>
      <c r="K19" s="66"/>
      <c r="L19" s="72">
        <v>2005</v>
      </c>
      <c r="M19" s="75">
        <v>3422226</v>
      </c>
      <c r="N19" s="75">
        <v>1856724</v>
      </c>
      <c r="O19" s="75">
        <f>SUM(M19:N19)</f>
        <v>5278950</v>
      </c>
      <c r="P19" s="66"/>
      <c r="Q19" s="66"/>
      <c r="R19" s="66"/>
      <c r="S19" s="66"/>
      <c r="T19" s="66"/>
      <c r="U19" s="66"/>
    </row>
    <row r="20" spans="1:21" ht="12" customHeight="1" x14ac:dyDescent="0.3">
      <c r="A20" s="66"/>
      <c r="B20" s="66"/>
      <c r="C20" s="72">
        <v>2006</v>
      </c>
      <c r="D20" s="73">
        <f>+AmeriCorp!B5/1000000</f>
        <v>3.5393330000000001</v>
      </c>
      <c r="E20" s="73">
        <f>+AmeriCorp!C5/1000000</f>
        <v>2.4285009999999998</v>
      </c>
      <c r="F20" s="73">
        <f t="shared" si="0"/>
        <v>5.9678339999999999</v>
      </c>
      <c r="G20" s="66"/>
      <c r="H20" s="66"/>
      <c r="I20" s="66"/>
      <c r="J20" s="74">
        <f>+F20</f>
        <v>5.9678339999999999</v>
      </c>
      <c r="K20" s="66"/>
      <c r="L20" s="72">
        <v>2006</v>
      </c>
      <c r="M20" s="75">
        <v>3539333</v>
      </c>
      <c r="N20" s="75">
        <v>2428501</v>
      </c>
      <c r="O20" s="75">
        <f>SUM(M20:N20)</f>
        <v>5967834</v>
      </c>
      <c r="P20" s="66"/>
      <c r="Q20" s="66"/>
      <c r="R20" s="66"/>
      <c r="S20" s="66"/>
      <c r="T20" s="66"/>
      <c r="U20" s="66"/>
    </row>
    <row r="21" spans="1:21" ht="12" customHeight="1" x14ac:dyDescent="0.3">
      <c r="A21" s="66"/>
      <c r="B21" s="66"/>
      <c r="C21" s="69">
        <v>2007</v>
      </c>
      <c r="D21" s="73">
        <f>+AmeriCorp!B6/1000000</f>
        <v>2.3800410400000001</v>
      </c>
      <c r="E21" s="73">
        <f>+AmeriCorp!C6/1000000</f>
        <v>1.9435560900000002</v>
      </c>
      <c r="F21" s="76">
        <f t="shared" si="0"/>
        <v>4.3235971300000005</v>
      </c>
      <c r="G21" s="66"/>
      <c r="H21" s="66"/>
      <c r="I21" s="66"/>
      <c r="J21" s="74">
        <f t="shared" ref="J21:J33" si="1">+F21</f>
        <v>4.3235971300000005</v>
      </c>
      <c r="K21" s="69">
        <v>2007</v>
      </c>
      <c r="L21" s="77">
        <v>2007</v>
      </c>
      <c r="M21" s="78">
        <v>2380041.04</v>
      </c>
      <c r="N21" s="78">
        <v>1943556.09</v>
      </c>
      <c r="O21" s="78">
        <f t="shared" ref="O21:O33" si="2">+N21+M21</f>
        <v>4323597.13</v>
      </c>
      <c r="P21" s="66"/>
      <c r="Q21" s="66"/>
      <c r="R21" s="66"/>
      <c r="S21" s="66"/>
      <c r="T21" s="66"/>
      <c r="U21" s="66"/>
    </row>
    <row r="22" spans="1:21" ht="12" customHeight="1" x14ac:dyDescent="0.3">
      <c r="A22" s="66"/>
      <c r="B22" s="66"/>
      <c r="C22" s="69">
        <v>2008</v>
      </c>
      <c r="D22" s="73">
        <f>+AmeriCorp!B7/1000000</f>
        <v>2.7785065800000002</v>
      </c>
      <c r="E22" s="73">
        <f>+AmeriCorp!C7/1000000</f>
        <v>1.4527396699999999</v>
      </c>
      <c r="F22" s="76">
        <f t="shared" si="0"/>
        <v>4.2312462499999999</v>
      </c>
      <c r="G22" s="66"/>
      <c r="H22" s="66"/>
      <c r="I22" s="66"/>
      <c r="J22" s="74">
        <f t="shared" si="1"/>
        <v>4.2312462499999999</v>
      </c>
      <c r="K22" s="69">
        <v>2008</v>
      </c>
      <c r="L22" s="77">
        <v>2008</v>
      </c>
      <c r="M22" s="78">
        <v>2778506.58</v>
      </c>
      <c r="N22" s="78">
        <v>1452739.67</v>
      </c>
      <c r="O22" s="78">
        <f t="shared" si="2"/>
        <v>4231246.25</v>
      </c>
      <c r="P22" s="66"/>
      <c r="Q22" s="66"/>
      <c r="R22" s="66"/>
      <c r="S22" s="66"/>
      <c r="T22" s="66"/>
      <c r="U22" s="66"/>
    </row>
    <row r="23" spans="1:21" ht="12" customHeight="1" x14ac:dyDescent="0.3">
      <c r="A23" s="66"/>
      <c r="B23" s="66"/>
      <c r="C23" s="69">
        <v>2009</v>
      </c>
      <c r="D23" s="73">
        <f>+AmeriCorp!B8/1000000</f>
        <v>3.03667525</v>
      </c>
      <c r="E23" s="73">
        <f>+AmeriCorp!C8/1000000</f>
        <v>2.7653644100000001</v>
      </c>
      <c r="F23" s="76">
        <f t="shared" si="0"/>
        <v>5.8020396600000002</v>
      </c>
      <c r="G23" s="66"/>
      <c r="H23" s="66"/>
      <c r="I23" s="66"/>
      <c r="J23" s="74">
        <f t="shared" si="1"/>
        <v>5.8020396600000002</v>
      </c>
      <c r="K23" s="69">
        <v>2009</v>
      </c>
      <c r="L23" s="77">
        <v>2009</v>
      </c>
      <c r="M23" s="79">
        <v>3036675.25</v>
      </c>
      <c r="N23" s="79">
        <v>2765364.41</v>
      </c>
      <c r="O23" s="78">
        <f t="shared" si="2"/>
        <v>5802039.6600000001</v>
      </c>
      <c r="P23" s="66"/>
      <c r="Q23" s="66"/>
      <c r="R23" s="66"/>
      <c r="S23" s="66"/>
      <c r="T23" s="66"/>
      <c r="U23" s="66"/>
    </row>
    <row r="24" spans="1:21" ht="12" customHeight="1" x14ac:dyDescent="0.3">
      <c r="A24" s="66"/>
      <c r="B24" s="66"/>
      <c r="C24" s="69">
        <v>2010</v>
      </c>
      <c r="D24" s="73">
        <f>+AmeriCorp!B9/1000000</f>
        <v>2.8782088099999998</v>
      </c>
      <c r="E24" s="73">
        <f>+AmeriCorp!C9/1000000</f>
        <v>2.5130543199999997</v>
      </c>
      <c r="F24" s="76">
        <f t="shared" si="0"/>
        <v>5.3912631299999996</v>
      </c>
      <c r="G24" s="66"/>
      <c r="H24" s="66"/>
      <c r="I24" s="66"/>
      <c r="J24" s="74">
        <f t="shared" si="1"/>
        <v>5.3912631299999996</v>
      </c>
      <c r="K24" s="69">
        <v>2010</v>
      </c>
      <c r="L24" s="77">
        <v>2010</v>
      </c>
      <c r="M24" s="79">
        <v>2878208.81</v>
      </c>
      <c r="N24" s="79">
        <v>2513054.3199999998</v>
      </c>
      <c r="O24" s="78">
        <f t="shared" si="2"/>
        <v>5391263.1299999999</v>
      </c>
      <c r="P24" s="66"/>
      <c r="Q24" s="66"/>
      <c r="R24" s="66"/>
      <c r="S24" s="66"/>
      <c r="T24" s="66"/>
      <c r="U24" s="66"/>
    </row>
    <row r="25" spans="1:21" ht="15" x14ac:dyDescent="0.35">
      <c r="A25" s="66"/>
      <c r="B25" s="66"/>
      <c r="C25" s="69">
        <v>2011</v>
      </c>
      <c r="D25" s="73">
        <f>+AmeriCorp!B10/1000000</f>
        <v>3.1580409999999999</v>
      </c>
      <c r="E25" s="73">
        <f>+AmeriCorp!C10/1000000</f>
        <v>2.590198</v>
      </c>
      <c r="F25" s="76">
        <f t="shared" si="0"/>
        <v>5.7482389999999999</v>
      </c>
      <c r="G25" s="66"/>
      <c r="H25" s="66"/>
      <c r="I25" s="80"/>
      <c r="J25" s="74">
        <f t="shared" si="1"/>
        <v>5.7482389999999999</v>
      </c>
      <c r="K25" s="69">
        <v>2011</v>
      </c>
      <c r="L25" s="77">
        <v>2011</v>
      </c>
      <c r="M25" s="79">
        <v>3158041</v>
      </c>
      <c r="N25" s="79">
        <v>2590198</v>
      </c>
      <c r="O25" s="78">
        <f t="shared" si="2"/>
        <v>5748239</v>
      </c>
      <c r="P25" s="66"/>
      <c r="Q25" s="66"/>
      <c r="R25" s="66"/>
      <c r="S25" s="66"/>
      <c r="T25" s="66"/>
      <c r="U25" s="66"/>
    </row>
    <row r="26" spans="1:21" ht="12" customHeight="1" x14ac:dyDescent="0.3">
      <c r="A26" s="66"/>
      <c r="B26" s="66"/>
      <c r="C26" s="69">
        <v>2012</v>
      </c>
      <c r="D26" s="73">
        <f>+AmeriCorp!B11/1000000</f>
        <v>3.0099399999999998</v>
      </c>
      <c r="E26" s="73">
        <f>+AmeriCorp!C11/1000000</f>
        <v>2.3670680000000002</v>
      </c>
      <c r="F26" s="76">
        <f t="shared" si="0"/>
        <v>5.377008</v>
      </c>
      <c r="G26" s="66"/>
      <c r="H26" s="66"/>
      <c r="I26" s="66"/>
      <c r="J26" s="74">
        <f t="shared" si="1"/>
        <v>5.377008</v>
      </c>
      <c r="K26" s="69">
        <v>2012</v>
      </c>
      <c r="L26" s="77">
        <v>2012</v>
      </c>
      <c r="M26" s="79">
        <v>3009940</v>
      </c>
      <c r="N26" s="79">
        <v>2367068</v>
      </c>
      <c r="O26" s="78">
        <f t="shared" si="2"/>
        <v>5377008</v>
      </c>
      <c r="P26" s="66"/>
      <c r="Q26" s="66"/>
      <c r="R26" s="66"/>
      <c r="S26" s="66"/>
      <c r="T26" s="66"/>
      <c r="U26" s="66"/>
    </row>
    <row r="27" spans="1:21" ht="12" customHeight="1" x14ac:dyDescent="0.35">
      <c r="A27" s="66"/>
      <c r="B27" s="66"/>
      <c r="C27" s="69">
        <v>2013</v>
      </c>
      <c r="D27" s="73">
        <f>+AmeriCorp!B12/1000000</f>
        <v>2.8409689999999999</v>
      </c>
      <c r="E27" s="73">
        <f>+AmeriCorp!C12/1000000</f>
        <v>2.312738</v>
      </c>
      <c r="F27" s="76">
        <f t="shared" si="0"/>
        <v>5.1537069999999998</v>
      </c>
      <c r="G27" s="66"/>
      <c r="H27" s="66"/>
      <c r="I27" s="80"/>
      <c r="J27" s="74">
        <f t="shared" si="1"/>
        <v>5.1537069999999998</v>
      </c>
      <c r="K27" s="69">
        <v>2013</v>
      </c>
      <c r="L27" s="77">
        <v>2013</v>
      </c>
      <c r="M27" s="79">
        <v>2840969</v>
      </c>
      <c r="N27" s="79">
        <v>2312738</v>
      </c>
      <c r="O27" s="78">
        <f t="shared" si="2"/>
        <v>5153707</v>
      </c>
      <c r="P27" s="66"/>
      <c r="Q27" s="66"/>
      <c r="R27" s="66"/>
      <c r="S27" s="66"/>
      <c r="T27" s="66"/>
      <c r="U27" s="66"/>
    </row>
    <row r="28" spans="1:21" ht="12" customHeight="1" x14ac:dyDescent="0.35">
      <c r="A28" s="66"/>
      <c r="B28" s="66"/>
      <c r="C28" s="69">
        <v>2014</v>
      </c>
      <c r="D28" s="73">
        <f>+AmeriCorp!B13/1000000</f>
        <v>3.8556409999999999</v>
      </c>
      <c r="E28" s="73">
        <f>+AmeriCorp!C13/1000000</f>
        <v>2.5680740000000002</v>
      </c>
      <c r="F28" s="76">
        <f t="shared" si="0"/>
        <v>6.4237149999999996</v>
      </c>
      <c r="G28" s="66"/>
      <c r="H28" s="66"/>
      <c r="I28" s="80"/>
      <c r="J28" s="74">
        <f t="shared" si="1"/>
        <v>6.4237149999999996</v>
      </c>
      <c r="K28" s="69">
        <v>2014</v>
      </c>
      <c r="L28" s="77">
        <v>2014</v>
      </c>
      <c r="M28" s="79">
        <v>3855641</v>
      </c>
      <c r="N28" s="79">
        <v>2568074</v>
      </c>
      <c r="O28" s="78">
        <f t="shared" si="2"/>
        <v>6423715</v>
      </c>
      <c r="P28" s="66"/>
      <c r="Q28" s="66"/>
      <c r="R28" s="66"/>
      <c r="S28" s="66"/>
      <c r="T28" s="66"/>
      <c r="U28" s="66"/>
    </row>
    <row r="29" spans="1:21" ht="12" customHeight="1" x14ac:dyDescent="0.35">
      <c r="A29" s="66"/>
      <c r="B29" s="66"/>
      <c r="C29" s="69">
        <v>2015</v>
      </c>
      <c r="D29" s="73">
        <f>+AmeriCorp!B14/1000000</f>
        <v>5.8372089999999996</v>
      </c>
      <c r="E29" s="73">
        <f>+AmeriCorp!C14/1000000</f>
        <v>3.5873710000000001</v>
      </c>
      <c r="F29" s="76">
        <f t="shared" si="0"/>
        <v>9.4245799999999988</v>
      </c>
      <c r="G29" s="66"/>
      <c r="H29" s="66"/>
      <c r="I29" s="80"/>
      <c r="J29" s="74">
        <f t="shared" si="1"/>
        <v>9.4245799999999988</v>
      </c>
      <c r="K29" s="69">
        <v>2014</v>
      </c>
      <c r="L29" s="77">
        <v>2015</v>
      </c>
      <c r="M29" s="79">
        <v>5837209</v>
      </c>
      <c r="N29" s="79">
        <v>3587371</v>
      </c>
      <c r="O29" s="78">
        <f t="shared" si="2"/>
        <v>9424580</v>
      </c>
      <c r="P29" s="66"/>
      <c r="Q29" s="66"/>
      <c r="R29" s="66"/>
      <c r="S29" s="66"/>
      <c r="T29" s="66"/>
      <c r="U29" s="66"/>
    </row>
    <row r="30" spans="1:21" ht="12" customHeight="1" x14ac:dyDescent="0.35">
      <c r="A30" s="66"/>
      <c r="B30" s="66"/>
      <c r="C30" s="69">
        <v>2016</v>
      </c>
      <c r="D30" s="73">
        <f>+AmeriCorp!B15/1000000</f>
        <v>4.2221960000000003</v>
      </c>
      <c r="E30" s="73">
        <f>+AmeriCorp!C15/1000000</f>
        <v>2.9937900000000002</v>
      </c>
      <c r="F30" s="76">
        <f t="shared" si="0"/>
        <v>7.2159860000000009</v>
      </c>
      <c r="G30" s="66"/>
      <c r="H30" s="66"/>
      <c r="I30" s="80"/>
      <c r="J30" s="74">
        <f t="shared" si="1"/>
        <v>7.2159860000000009</v>
      </c>
      <c r="K30" s="69">
        <v>2014</v>
      </c>
      <c r="L30" s="77">
        <v>2016</v>
      </c>
      <c r="M30" s="79">
        <v>4222196</v>
      </c>
      <c r="N30" s="79">
        <v>2993790</v>
      </c>
      <c r="O30" s="78">
        <f t="shared" si="2"/>
        <v>7215986</v>
      </c>
      <c r="P30" s="66"/>
      <c r="Q30" s="66"/>
      <c r="R30" s="66"/>
      <c r="S30" s="66"/>
      <c r="T30" s="66"/>
      <c r="U30" s="66"/>
    </row>
    <row r="31" spans="1:21" ht="12" customHeight="1" x14ac:dyDescent="0.35">
      <c r="A31" s="66"/>
      <c r="B31" s="66"/>
      <c r="C31" s="69">
        <v>2017</v>
      </c>
      <c r="D31" s="73">
        <f>+AmeriCorp!B16/1000000</f>
        <v>3.6265420000000002</v>
      </c>
      <c r="E31" s="73">
        <f>+AmeriCorp!C16/1000000</f>
        <v>3.2901790000000002</v>
      </c>
      <c r="F31" s="76">
        <f t="shared" si="0"/>
        <v>6.9167210000000008</v>
      </c>
      <c r="G31" s="66"/>
      <c r="H31" s="66"/>
      <c r="I31" s="80"/>
      <c r="J31" s="74">
        <f t="shared" si="1"/>
        <v>6.9167210000000008</v>
      </c>
      <c r="K31" s="69">
        <v>2014</v>
      </c>
      <c r="L31" s="77">
        <v>2017</v>
      </c>
      <c r="M31" s="79">
        <v>3626542</v>
      </c>
      <c r="N31" s="79">
        <v>3290179</v>
      </c>
      <c r="O31" s="78">
        <f t="shared" si="2"/>
        <v>6916721</v>
      </c>
      <c r="P31" s="66"/>
      <c r="Q31" s="66"/>
      <c r="R31" s="66"/>
      <c r="S31" s="66"/>
      <c r="T31" s="66"/>
      <c r="U31" s="66"/>
    </row>
    <row r="32" spans="1:21" ht="12" customHeight="1" x14ac:dyDescent="0.35">
      <c r="A32" s="66"/>
      <c r="B32" s="66"/>
      <c r="C32" s="69">
        <v>2018</v>
      </c>
      <c r="D32" s="73">
        <f>+AmeriCorp!B17/1000000</f>
        <v>3.6265420000000002</v>
      </c>
      <c r="E32" s="73">
        <f>+AmeriCorp!C17/1000000</f>
        <v>3.2901790000000002</v>
      </c>
      <c r="F32" s="76">
        <f t="shared" si="0"/>
        <v>6.9167210000000008</v>
      </c>
      <c r="G32" s="66"/>
      <c r="H32" s="66"/>
      <c r="I32" s="80"/>
      <c r="J32" s="74">
        <f t="shared" si="1"/>
        <v>6.9167210000000008</v>
      </c>
      <c r="K32" s="69">
        <v>2014</v>
      </c>
      <c r="L32" s="77">
        <v>2018</v>
      </c>
      <c r="M32" s="79">
        <v>3626542</v>
      </c>
      <c r="N32" s="79">
        <v>3290179</v>
      </c>
      <c r="O32" s="78">
        <f t="shared" si="2"/>
        <v>6916721</v>
      </c>
      <c r="P32" s="66"/>
      <c r="Q32" s="66"/>
      <c r="R32" s="66"/>
      <c r="S32" s="66"/>
      <c r="T32" s="66"/>
      <c r="U32" s="66"/>
    </row>
    <row r="33" spans="1:21" ht="12" customHeight="1" x14ac:dyDescent="0.3">
      <c r="A33" s="66"/>
      <c r="B33" s="66"/>
      <c r="C33" s="69">
        <v>2019</v>
      </c>
      <c r="D33" s="73">
        <f>+AmeriCorp!B18/1000000</f>
        <v>3.4313720000000001</v>
      </c>
      <c r="E33" s="73">
        <f>+AmeriCorp!C18/1000000</f>
        <v>3.7634629999999998</v>
      </c>
      <c r="F33" s="76">
        <f t="shared" si="0"/>
        <v>7.1948349999999994</v>
      </c>
      <c r="G33" s="66"/>
      <c r="H33" s="66"/>
      <c r="I33" s="66"/>
      <c r="J33" s="74">
        <f t="shared" si="1"/>
        <v>7.1948349999999994</v>
      </c>
      <c r="K33" s="69">
        <v>2014</v>
      </c>
      <c r="L33" s="77">
        <v>2019</v>
      </c>
      <c r="M33" s="79">
        <v>3431372</v>
      </c>
      <c r="N33" s="79">
        <v>3763463</v>
      </c>
      <c r="O33" s="78">
        <f t="shared" si="2"/>
        <v>7194835</v>
      </c>
      <c r="P33" s="66"/>
      <c r="Q33" s="66"/>
      <c r="R33" s="66"/>
      <c r="S33" s="66"/>
      <c r="T33" s="66"/>
      <c r="U33" s="66"/>
    </row>
    <row r="34" spans="1:21" ht="12" customHeight="1" x14ac:dyDescent="0.3">
      <c r="A34" s="66"/>
      <c r="B34" s="66"/>
      <c r="C34" s="69">
        <v>2020</v>
      </c>
      <c r="D34" s="73">
        <f>+AmeriCorp!B19/1000000</f>
        <v>4.040108</v>
      </c>
      <c r="E34" s="73">
        <f>+AmeriCorp!C19/1000000</f>
        <v>4.2924499999999997</v>
      </c>
      <c r="F34" s="76">
        <f t="shared" ref="F34" si="3">SUM(D34:E34)</f>
        <v>8.3325579999999988</v>
      </c>
      <c r="G34" s="66"/>
      <c r="H34" s="66"/>
      <c r="I34" s="66"/>
      <c r="J34" s="74"/>
      <c r="K34" s="69"/>
      <c r="L34" s="69"/>
      <c r="M34" s="79"/>
      <c r="N34" s="79"/>
      <c r="O34" s="79"/>
      <c r="P34" s="66"/>
      <c r="Q34" s="66"/>
      <c r="R34" s="66"/>
      <c r="S34" s="66"/>
      <c r="T34" s="66"/>
      <c r="U34" s="66"/>
    </row>
    <row r="35" spans="1:21" ht="41.4" x14ac:dyDescent="0.3">
      <c r="A35" s="66"/>
      <c r="B35" s="66"/>
      <c r="C35" s="81" t="s">
        <v>52</v>
      </c>
      <c r="D35" s="82">
        <f>+D65</f>
        <v>4.6921815100085119E-2</v>
      </c>
      <c r="E35" s="82">
        <f>+E65</f>
        <v>6.2353959228660737E-2</v>
      </c>
      <c r="F35" s="82">
        <f>+F65</f>
        <v>4.4290113432861822E-2</v>
      </c>
      <c r="G35" s="66"/>
      <c r="H35" s="66"/>
      <c r="I35" s="66"/>
      <c r="J35" s="66"/>
      <c r="K35" s="66"/>
      <c r="L35" s="69"/>
      <c r="M35" s="79"/>
      <c r="N35" s="79"/>
      <c r="O35" s="79"/>
      <c r="P35" s="79"/>
      <c r="Q35" s="66"/>
      <c r="R35" s="66"/>
      <c r="S35" s="66"/>
      <c r="T35" s="66"/>
      <c r="U35" s="66"/>
    </row>
    <row r="36" spans="1:21" ht="15" customHeight="1" x14ac:dyDescent="0.3">
      <c r="A36" s="66"/>
      <c r="B36" s="66"/>
      <c r="C36" s="96"/>
      <c r="D36" s="96"/>
      <c r="E36" s="96"/>
      <c r="F36" s="96"/>
      <c r="G36" s="96"/>
      <c r="H36" s="66"/>
      <c r="I36" s="66"/>
      <c r="J36" s="66"/>
      <c r="K36" s="66"/>
      <c r="L36" s="66" t="s">
        <v>46</v>
      </c>
      <c r="M36" s="66"/>
      <c r="N36" s="66"/>
      <c r="O36" s="66"/>
      <c r="P36" s="66"/>
      <c r="Q36" s="66"/>
      <c r="R36" s="66"/>
      <c r="S36" s="66"/>
      <c r="T36" s="66"/>
      <c r="U36" s="66"/>
    </row>
    <row r="37" spans="1:21" ht="66" customHeight="1" x14ac:dyDescent="0.35">
      <c r="A37" s="66"/>
      <c r="B37" s="66"/>
      <c r="C37" s="90" t="s">
        <v>34</v>
      </c>
      <c r="D37" s="90" t="s">
        <v>47</v>
      </c>
      <c r="E37" s="90" t="s">
        <v>53</v>
      </c>
      <c r="F37" s="90" t="s">
        <v>67</v>
      </c>
      <c r="G37" s="90" t="s">
        <v>64</v>
      </c>
      <c r="H37" s="66"/>
      <c r="I37" s="66"/>
      <c r="J37" s="66"/>
      <c r="K37" s="66"/>
      <c r="L37" s="83" t="s">
        <v>34</v>
      </c>
      <c r="M37" s="83" t="s">
        <v>47</v>
      </c>
      <c r="N37" s="83" t="s">
        <v>48</v>
      </c>
      <c r="O37" s="83" t="s">
        <v>49</v>
      </c>
      <c r="P37" s="83" t="s">
        <v>50</v>
      </c>
      <c r="Q37" s="66"/>
      <c r="R37" s="66"/>
      <c r="S37" s="66"/>
      <c r="T37" s="66"/>
      <c r="U37" s="66"/>
    </row>
    <row r="38" spans="1:21" ht="15" hidden="1" customHeight="1" x14ac:dyDescent="0.3">
      <c r="A38" s="66"/>
      <c r="B38" s="66"/>
      <c r="C38" s="72">
        <v>2001</v>
      </c>
      <c r="D38" s="72">
        <f t="shared" ref="D38:G45" si="4">+M62+M38</f>
        <v>64</v>
      </c>
      <c r="E38" s="84">
        <f t="shared" si="4"/>
        <v>103600</v>
      </c>
      <c r="F38" s="84">
        <f t="shared" si="4"/>
        <v>116</v>
      </c>
      <c r="G38" s="84">
        <f t="shared" si="4"/>
        <v>798</v>
      </c>
      <c r="H38" s="66"/>
      <c r="I38" s="66"/>
      <c r="J38" s="66"/>
      <c r="K38" s="66"/>
      <c r="L38" s="72">
        <v>2001</v>
      </c>
      <c r="M38" s="84">
        <v>64</v>
      </c>
      <c r="N38" s="84">
        <v>103600</v>
      </c>
      <c r="O38" s="84">
        <v>116</v>
      </c>
      <c r="P38" s="84">
        <v>798</v>
      </c>
      <c r="Q38" s="66"/>
      <c r="R38" s="66"/>
      <c r="S38" s="66"/>
      <c r="T38" s="66"/>
      <c r="U38" s="66"/>
    </row>
    <row r="39" spans="1:21" ht="15" hidden="1" customHeight="1" x14ac:dyDescent="0.3">
      <c r="A39" s="66"/>
      <c r="B39" s="66"/>
      <c r="C39" s="72">
        <v>2002</v>
      </c>
      <c r="D39" s="72">
        <f t="shared" si="4"/>
        <v>57</v>
      </c>
      <c r="E39" s="84">
        <f t="shared" si="4"/>
        <v>84681</v>
      </c>
      <c r="F39" s="84">
        <f t="shared" si="4"/>
        <v>793</v>
      </c>
      <c r="G39" s="84">
        <f t="shared" si="4"/>
        <v>6074</v>
      </c>
      <c r="H39" s="66"/>
      <c r="I39" s="66"/>
      <c r="J39" s="66"/>
      <c r="K39" s="66"/>
      <c r="L39" s="72">
        <v>2002</v>
      </c>
      <c r="M39" s="84">
        <v>34</v>
      </c>
      <c r="N39" s="84">
        <v>50858</v>
      </c>
      <c r="O39" s="84">
        <v>714</v>
      </c>
      <c r="P39" s="84">
        <v>5895</v>
      </c>
      <c r="Q39" s="66"/>
      <c r="R39" s="66"/>
      <c r="S39" s="66"/>
      <c r="T39" s="66"/>
      <c r="U39" s="66"/>
    </row>
    <row r="40" spans="1:21" ht="15" hidden="1" customHeight="1" x14ac:dyDescent="0.3">
      <c r="A40" s="66"/>
      <c r="B40" s="66"/>
      <c r="C40" s="72">
        <v>2003</v>
      </c>
      <c r="D40" s="72">
        <f t="shared" si="4"/>
        <v>117</v>
      </c>
      <c r="E40" s="84">
        <f t="shared" si="4"/>
        <v>195240</v>
      </c>
      <c r="F40" s="84">
        <f t="shared" si="4"/>
        <v>9750</v>
      </c>
      <c r="G40" s="84">
        <f t="shared" si="4"/>
        <v>69486</v>
      </c>
      <c r="H40" s="66"/>
      <c r="I40" s="73">
        <v>5.602862</v>
      </c>
      <c r="J40" s="73"/>
      <c r="K40" s="73"/>
      <c r="L40" s="72">
        <v>2003</v>
      </c>
      <c r="M40" s="84">
        <v>91</v>
      </c>
      <c r="N40" s="84">
        <v>156384</v>
      </c>
      <c r="O40" s="84">
        <v>9646</v>
      </c>
      <c r="P40" s="84">
        <v>69053</v>
      </c>
      <c r="Q40" s="66"/>
      <c r="R40" s="66"/>
      <c r="S40" s="66"/>
      <c r="T40" s="66"/>
      <c r="U40" s="66"/>
    </row>
    <row r="41" spans="1:21" ht="12.9" customHeight="1" x14ac:dyDescent="0.3">
      <c r="A41" s="66"/>
      <c r="B41" s="66"/>
      <c r="C41" s="72">
        <v>2004</v>
      </c>
      <c r="D41" s="72">
        <f t="shared" si="4"/>
        <v>106</v>
      </c>
      <c r="E41" s="84">
        <f t="shared" si="4"/>
        <v>158136</v>
      </c>
      <c r="F41" s="85">
        <f t="shared" si="4"/>
        <v>3518</v>
      </c>
      <c r="G41" s="85">
        <f t="shared" si="4"/>
        <v>18473</v>
      </c>
      <c r="H41" s="66"/>
      <c r="I41" s="73"/>
      <c r="J41" s="73"/>
      <c r="K41" s="73"/>
      <c r="L41" s="72">
        <v>2004</v>
      </c>
      <c r="M41" s="84">
        <v>59</v>
      </c>
      <c r="N41" s="84">
        <v>76722</v>
      </c>
      <c r="O41" s="84">
        <v>3203</v>
      </c>
      <c r="P41" s="84">
        <v>16622</v>
      </c>
      <c r="Q41" s="66"/>
      <c r="R41" s="66"/>
      <c r="S41" s="66"/>
      <c r="T41" s="66"/>
      <c r="U41" s="66"/>
    </row>
    <row r="42" spans="1:21" ht="12.9" customHeight="1" x14ac:dyDescent="0.3">
      <c r="A42" s="66"/>
      <c r="B42" s="66"/>
      <c r="C42" s="72">
        <v>2005</v>
      </c>
      <c r="D42" s="72">
        <f t="shared" si="4"/>
        <v>197</v>
      </c>
      <c r="E42" s="84">
        <f t="shared" si="4"/>
        <v>292322</v>
      </c>
      <c r="F42" s="85">
        <f t="shared" si="4"/>
        <v>6999</v>
      </c>
      <c r="G42" s="85">
        <f t="shared" si="4"/>
        <v>35210</v>
      </c>
      <c r="H42" s="66"/>
      <c r="I42" s="73"/>
      <c r="J42" s="73"/>
      <c r="K42" s="73"/>
      <c r="L42" s="72">
        <v>2005</v>
      </c>
      <c r="M42" s="84">
        <v>149</v>
      </c>
      <c r="N42" s="84">
        <v>221507</v>
      </c>
      <c r="O42" s="84">
        <v>6864</v>
      </c>
      <c r="P42" s="84">
        <v>34342</v>
      </c>
      <c r="Q42" s="66"/>
      <c r="R42" s="66"/>
      <c r="S42" s="66"/>
      <c r="T42" s="66"/>
      <c r="U42" s="66"/>
    </row>
    <row r="43" spans="1:21" ht="12.9" customHeight="1" x14ac:dyDescent="0.3">
      <c r="A43" s="66"/>
      <c r="B43" s="66"/>
      <c r="C43" s="69">
        <v>2006</v>
      </c>
      <c r="D43" s="69">
        <f t="shared" si="4"/>
        <v>379</v>
      </c>
      <c r="E43" s="86">
        <f t="shared" si="4"/>
        <v>315575</v>
      </c>
      <c r="F43" s="87">
        <f t="shared" si="4"/>
        <v>8232</v>
      </c>
      <c r="G43" s="87">
        <f t="shared" si="4"/>
        <v>43335</v>
      </c>
      <c r="H43" s="66"/>
      <c r="I43" s="73"/>
      <c r="J43" s="73"/>
      <c r="K43" s="73"/>
      <c r="L43" s="72">
        <v>2006</v>
      </c>
      <c r="M43" s="84">
        <v>277</v>
      </c>
      <c r="N43" s="84">
        <v>265354</v>
      </c>
      <c r="O43" s="84">
        <v>8048</v>
      </c>
      <c r="P43" s="84">
        <v>42845</v>
      </c>
      <c r="Q43" s="66"/>
      <c r="R43" s="66"/>
      <c r="S43" s="66"/>
      <c r="T43" s="66"/>
      <c r="U43" s="66"/>
    </row>
    <row r="44" spans="1:21" ht="12.9" customHeight="1" x14ac:dyDescent="0.3">
      <c r="A44" s="66"/>
      <c r="B44" s="66"/>
      <c r="C44" s="69">
        <v>2007</v>
      </c>
      <c r="D44" s="69">
        <f t="shared" si="4"/>
        <v>325</v>
      </c>
      <c r="E44" s="86">
        <f t="shared" si="4"/>
        <v>327066</v>
      </c>
      <c r="F44" s="87">
        <f t="shared" si="4"/>
        <v>6880</v>
      </c>
      <c r="G44" s="87">
        <f t="shared" si="4"/>
        <v>41707</v>
      </c>
      <c r="H44" s="66"/>
      <c r="I44" s="73"/>
      <c r="J44" s="73"/>
      <c r="K44" s="73"/>
      <c r="L44" s="69">
        <v>2007</v>
      </c>
      <c r="M44" s="84">
        <v>267</v>
      </c>
      <c r="N44" s="84">
        <v>287512</v>
      </c>
      <c r="O44" s="84">
        <v>6794</v>
      </c>
      <c r="P44" s="84">
        <v>41244</v>
      </c>
      <c r="Q44" s="66"/>
      <c r="R44" s="66"/>
      <c r="S44" s="66"/>
      <c r="T44" s="66"/>
      <c r="U44" s="66"/>
    </row>
    <row r="45" spans="1:21" ht="12.9" customHeight="1" x14ac:dyDescent="0.3">
      <c r="A45" s="66"/>
      <c r="B45" s="66"/>
      <c r="C45" s="69">
        <v>2008</v>
      </c>
      <c r="D45" s="86">
        <f t="shared" si="4"/>
        <v>371</v>
      </c>
      <c r="E45" s="86">
        <f t="shared" si="4"/>
        <v>318365</v>
      </c>
      <c r="F45" s="87">
        <f t="shared" si="4"/>
        <v>10193</v>
      </c>
      <c r="G45" s="87">
        <f t="shared" si="4"/>
        <v>60657</v>
      </c>
      <c r="H45" s="66"/>
      <c r="I45" s="73"/>
      <c r="J45" s="73"/>
      <c r="K45" s="73"/>
      <c r="L45" s="69">
        <v>2008</v>
      </c>
      <c r="M45" s="84">
        <v>259</v>
      </c>
      <c r="N45" s="84">
        <v>235425</v>
      </c>
      <c r="O45" s="84">
        <v>9816</v>
      </c>
      <c r="P45" s="84">
        <v>59279</v>
      </c>
      <c r="Q45" s="66"/>
      <c r="R45" s="66"/>
      <c r="S45" s="66"/>
      <c r="T45" s="66"/>
      <c r="U45" s="66"/>
    </row>
    <row r="46" spans="1:21" ht="12.9" customHeight="1" x14ac:dyDescent="0.3">
      <c r="A46" s="66"/>
      <c r="B46" s="66"/>
      <c r="C46" s="69">
        <v>2009</v>
      </c>
      <c r="D46" s="86">
        <v>373</v>
      </c>
      <c r="E46" s="86">
        <v>337175</v>
      </c>
      <c r="F46" s="87">
        <f>+O70+O46</f>
        <v>12278</v>
      </c>
      <c r="G46" s="87">
        <f>+P70+P46</f>
        <v>123329</v>
      </c>
      <c r="H46" s="66"/>
      <c r="I46" s="66"/>
      <c r="J46" s="66"/>
      <c r="K46" s="66"/>
      <c r="L46" s="69">
        <v>2009</v>
      </c>
      <c r="M46" s="84">
        <v>269</v>
      </c>
      <c r="N46" s="84">
        <v>249871.25</v>
      </c>
      <c r="O46" s="84">
        <v>11900</v>
      </c>
      <c r="P46" s="84">
        <v>121346</v>
      </c>
      <c r="Q46" s="66"/>
      <c r="R46" s="66"/>
      <c r="S46" s="66"/>
      <c r="T46" s="66"/>
      <c r="U46" s="66"/>
    </row>
    <row r="47" spans="1:21" ht="12.9" customHeight="1" x14ac:dyDescent="0.35">
      <c r="A47" s="66"/>
      <c r="B47" s="66"/>
      <c r="C47" s="69">
        <v>2010</v>
      </c>
      <c r="D47" s="86">
        <v>386</v>
      </c>
      <c r="E47" s="86">
        <v>345780</v>
      </c>
      <c r="F47" s="87">
        <v>10504</v>
      </c>
      <c r="G47" s="87">
        <v>110872</v>
      </c>
      <c r="H47" s="66"/>
      <c r="I47" s="66"/>
      <c r="J47" s="80"/>
      <c r="K47" s="80"/>
      <c r="L47" s="69">
        <v>2010</v>
      </c>
      <c r="M47" s="84"/>
      <c r="N47" s="84"/>
      <c r="O47" s="84"/>
      <c r="P47" s="84"/>
      <c r="Q47" s="66"/>
      <c r="R47" s="66"/>
      <c r="S47" s="66"/>
      <c r="T47" s="66"/>
      <c r="U47" s="66"/>
    </row>
    <row r="48" spans="1:21" ht="12.9" customHeight="1" x14ac:dyDescent="0.35">
      <c r="A48" s="66"/>
      <c r="B48" s="66"/>
      <c r="C48" s="69">
        <v>2011</v>
      </c>
      <c r="D48" s="86">
        <v>453</v>
      </c>
      <c r="E48" s="86">
        <v>380250</v>
      </c>
      <c r="F48" s="87">
        <v>11676</v>
      </c>
      <c r="G48" s="87">
        <v>84284</v>
      </c>
      <c r="H48" s="66"/>
      <c r="I48" s="66"/>
      <c r="J48" s="80"/>
      <c r="K48" s="80"/>
      <c r="L48" s="69"/>
      <c r="M48" s="84"/>
      <c r="N48" s="84"/>
      <c r="O48" s="84"/>
      <c r="P48" s="84"/>
      <c r="Q48" s="66"/>
      <c r="R48" s="66"/>
      <c r="S48" s="66"/>
      <c r="T48" s="66"/>
      <c r="U48" s="66"/>
    </row>
    <row r="49" spans="1:22" ht="12.9" customHeight="1" x14ac:dyDescent="0.35">
      <c r="A49" s="66"/>
      <c r="B49" s="66"/>
      <c r="C49" s="69">
        <v>2012</v>
      </c>
      <c r="D49" s="86">
        <v>417</v>
      </c>
      <c r="E49" s="86">
        <v>371278</v>
      </c>
      <c r="F49" s="87">
        <v>11535</v>
      </c>
      <c r="G49" s="87">
        <v>66464</v>
      </c>
      <c r="H49" s="66"/>
      <c r="I49" s="66"/>
      <c r="J49" s="80"/>
      <c r="K49" s="80"/>
      <c r="L49" s="69"/>
      <c r="M49" s="84"/>
      <c r="N49" s="84"/>
      <c r="O49" s="84"/>
      <c r="P49" s="84"/>
      <c r="Q49" s="66"/>
      <c r="R49" s="66"/>
      <c r="S49" s="66"/>
      <c r="T49" s="66"/>
      <c r="U49" s="66"/>
    </row>
    <row r="50" spans="1:22" ht="12.9" customHeight="1" x14ac:dyDescent="0.35">
      <c r="A50" s="66"/>
      <c r="B50" s="66"/>
      <c r="C50" s="69">
        <v>2013</v>
      </c>
      <c r="D50" s="86">
        <v>357</v>
      </c>
      <c r="E50" s="86">
        <v>315958</v>
      </c>
      <c r="F50" s="87">
        <v>7873</v>
      </c>
      <c r="G50" s="87">
        <v>67759</v>
      </c>
      <c r="H50" s="66"/>
      <c r="I50" s="66"/>
      <c r="J50" s="80"/>
      <c r="K50" s="80"/>
      <c r="L50" s="69"/>
      <c r="M50" s="84"/>
      <c r="N50" s="84"/>
      <c r="O50" s="84"/>
      <c r="P50" s="84"/>
      <c r="Q50" s="66"/>
      <c r="R50" s="66"/>
      <c r="S50" s="66"/>
      <c r="T50" s="66"/>
      <c r="U50" s="66"/>
    </row>
    <row r="51" spans="1:22" ht="12.9" customHeight="1" x14ac:dyDescent="0.35">
      <c r="A51" s="66"/>
      <c r="B51" s="66"/>
      <c r="C51" s="69">
        <v>2014</v>
      </c>
      <c r="D51" s="86">
        <v>363</v>
      </c>
      <c r="E51" s="86">
        <v>308860.5</v>
      </c>
      <c r="F51" s="87">
        <v>11535</v>
      </c>
      <c r="G51" s="87">
        <v>106448.24</v>
      </c>
      <c r="H51" s="66"/>
      <c r="I51" s="66"/>
      <c r="J51" s="80"/>
      <c r="K51" s="80"/>
      <c r="L51" s="69"/>
      <c r="M51" s="84"/>
      <c r="N51" s="84"/>
      <c r="O51" s="84"/>
      <c r="P51" s="84"/>
      <c r="Q51" s="66"/>
      <c r="R51" s="66"/>
      <c r="S51" s="66"/>
      <c r="T51" s="66"/>
      <c r="U51" s="66"/>
    </row>
    <row r="52" spans="1:22" ht="12.9" customHeight="1" x14ac:dyDescent="0.35">
      <c r="A52" s="66"/>
      <c r="B52" s="66"/>
      <c r="C52" s="69">
        <v>2015</v>
      </c>
      <c r="D52" s="86">
        <v>253.38</v>
      </c>
      <c r="E52" s="86">
        <v>364145.41</v>
      </c>
      <c r="F52" s="87">
        <v>14701</v>
      </c>
      <c r="G52" s="87">
        <v>105418.45</v>
      </c>
      <c r="H52" s="66"/>
      <c r="I52" s="66"/>
      <c r="J52" s="80"/>
      <c r="K52" s="80"/>
      <c r="L52" s="69"/>
      <c r="M52" s="84"/>
      <c r="N52" s="84"/>
      <c r="O52" s="84"/>
      <c r="P52" s="84"/>
      <c r="Q52" s="66"/>
      <c r="R52" s="66"/>
      <c r="S52" s="66"/>
      <c r="T52" s="66"/>
      <c r="U52" s="66"/>
    </row>
    <row r="53" spans="1:22" ht="12.9" customHeight="1" x14ac:dyDescent="0.35">
      <c r="A53" s="66"/>
      <c r="B53" s="66"/>
      <c r="C53" s="69">
        <v>2016</v>
      </c>
      <c r="D53" s="86">
        <v>280</v>
      </c>
      <c r="E53" s="86">
        <v>307457</v>
      </c>
      <c r="F53" s="87">
        <v>14450</v>
      </c>
      <c r="G53" s="87">
        <v>116513</v>
      </c>
      <c r="H53" s="66"/>
      <c r="I53" s="66"/>
      <c r="J53" s="80"/>
      <c r="K53" s="80"/>
      <c r="L53" s="69"/>
      <c r="M53" s="84"/>
      <c r="N53" s="84"/>
      <c r="O53" s="84"/>
      <c r="P53" s="84"/>
      <c r="Q53" s="66"/>
      <c r="R53" s="66"/>
      <c r="S53" s="66"/>
      <c r="T53" s="66"/>
      <c r="U53" s="66"/>
    </row>
    <row r="54" spans="1:22" ht="12.9" customHeight="1" x14ac:dyDescent="0.35">
      <c r="A54" s="66"/>
      <c r="B54" s="66"/>
      <c r="C54" s="69">
        <v>2017</v>
      </c>
      <c r="D54" s="86">
        <v>387</v>
      </c>
      <c r="E54" s="86">
        <v>443268</v>
      </c>
      <c r="F54" s="87">
        <v>16568</v>
      </c>
      <c r="G54" s="87">
        <v>133591</v>
      </c>
      <c r="H54" s="66"/>
      <c r="I54" s="66"/>
      <c r="J54" s="80"/>
      <c r="K54" s="80"/>
      <c r="L54" s="69"/>
      <c r="M54" s="84"/>
      <c r="N54" s="84"/>
      <c r="O54" s="84"/>
      <c r="P54" s="84"/>
      <c r="Q54" s="66"/>
      <c r="R54" s="66"/>
      <c r="S54" s="66"/>
      <c r="T54" s="66"/>
      <c r="U54" s="66"/>
    </row>
    <row r="55" spans="1:22" ht="12.9" customHeight="1" x14ac:dyDescent="0.35">
      <c r="A55" s="66"/>
      <c r="B55" s="66"/>
      <c r="C55" s="69">
        <v>2018</v>
      </c>
      <c r="D55" s="86">
        <v>387</v>
      </c>
      <c r="E55" s="86">
        <v>443268</v>
      </c>
      <c r="F55" s="87">
        <v>16568</v>
      </c>
      <c r="G55" s="87">
        <v>133591</v>
      </c>
      <c r="H55" s="66"/>
      <c r="I55" s="66"/>
      <c r="J55" s="80"/>
      <c r="K55" s="80"/>
      <c r="L55" s="69"/>
      <c r="M55" s="84"/>
      <c r="N55" s="84"/>
      <c r="O55" s="84"/>
      <c r="P55" s="84"/>
      <c r="Q55" s="66"/>
      <c r="R55" s="66"/>
      <c r="S55" s="66"/>
      <c r="T55" s="66"/>
      <c r="U55" s="66"/>
    </row>
    <row r="56" spans="1:22" ht="12.9" customHeight="1" x14ac:dyDescent="0.35">
      <c r="A56" s="66"/>
      <c r="B56" s="66"/>
      <c r="C56" s="69">
        <v>2019</v>
      </c>
      <c r="D56" s="86">
        <f>+AmeriCorp!G18</f>
        <v>325</v>
      </c>
      <c r="E56" s="86">
        <f>+AmeriCorp!H18</f>
        <v>420333</v>
      </c>
      <c r="F56" s="87"/>
      <c r="G56" s="87"/>
      <c r="H56" s="66"/>
      <c r="I56" s="66"/>
      <c r="J56" s="80"/>
      <c r="K56" s="80"/>
      <c r="L56" s="69"/>
      <c r="M56" s="84"/>
      <c r="N56" s="84"/>
      <c r="O56" s="84"/>
      <c r="P56" s="84"/>
      <c r="Q56" s="66"/>
      <c r="R56" s="66"/>
      <c r="S56" s="66"/>
      <c r="T56" s="66"/>
      <c r="U56" s="66"/>
    </row>
    <row r="57" spans="1:22" ht="12.9" customHeight="1" x14ac:dyDescent="0.35">
      <c r="A57" s="66"/>
      <c r="B57" s="66"/>
      <c r="C57" s="69">
        <v>2020</v>
      </c>
      <c r="D57" s="86">
        <f>+AmeriCorp!G19</f>
        <v>333</v>
      </c>
      <c r="E57" s="86">
        <f>+AmeriCorp!H19</f>
        <v>304027</v>
      </c>
      <c r="F57" s="87"/>
      <c r="G57" s="87"/>
      <c r="H57" s="66"/>
      <c r="I57" s="66"/>
      <c r="J57" s="80"/>
      <c r="K57" s="80"/>
      <c r="L57" s="69"/>
      <c r="M57" s="84"/>
      <c r="N57" s="84"/>
      <c r="O57" s="84"/>
      <c r="P57" s="84"/>
      <c r="Q57" s="66"/>
      <c r="R57" s="66"/>
      <c r="S57" s="66"/>
      <c r="T57" s="66"/>
      <c r="U57" s="66"/>
    </row>
    <row r="58" spans="1:22" x14ac:dyDescent="0.3">
      <c r="A58" s="66"/>
      <c r="B58" s="66"/>
      <c r="C58" s="97" t="s">
        <v>92</v>
      </c>
      <c r="D58" s="97"/>
      <c r="E58" s="97"/>
      <c r="F58" s="97"/>
      <c r="G58" s="97"/>
      <c r="H58" s="66"/>
      <c r="I58" s="66"/>
      <c r="J58" s="66"/>
      <c r="K58" s="66"/>
      <c r="L58" s="66" t="s">
        <v>51</v>
      </c>
      <c r="M58" s="66"/>
      <c r="N58" s="66"/>
      <c r="O58" s="66"/>
      <c r="P58" s="66"/>
      <c r="Q58" s="66"/>
      <c r="R58" s="66"/>
      <c r="S58" s="66"/>
      <c r="T58" s="66"/>
      <c r="U58" s="66"/>
    </row>
    <row r="59" spans="1:22" ht="15" customHeight="1" x14ac:dyDescent="0.3">
      <c r="A59" s="66"/>
      <c r="B59" s="66"/>
      <c r="C59" s="88" t="s">
        <v>70</v>
      </c>
      <c r="D59" s="89"/>
      <c r="E59" s="89"/>
      <c r="F59" s="89"/>
      <c r="G59" s="89"/>
      <c r="H59" s="66"/>
      <c r="I59" s="66"/>
      <c r="J59" s="66"/>
      <c r="K59" s="66"/>
      <c r="L59" s="66"/>
      <c r="M59" s="66"/>
      <c r="N59" s="66"/>
      <c r="O59" s="66"/>
      <c r="P59" s="66"/>
      <c r="Q59" s="66"/>
      <c r="R59" s="66"/>
      <c r="S59" s="66"/>
      <c r="T59" s="66"/>
      <c r="U59" s="66"/>
    </row>
    <row r="60" spans="1:22" ht="15" customHeight="1" x14ac:dyDescent="0.3">
      <c r="A60" s="66"/>
      <c r="B60" s="66"/>
      <c r="C60" s="66"/>
      <c r="D60" s="66"/>
      <c r="E60" s="66"/>
      <c r="F60" s="66"/>
      <c r="G60" s="66"/>
      <c r="H60" s="66"/>
      <c r="I60" s="66"/>
      <c r="J60" s="66"/>
      <c r="K60" s="66"/>
      <c r="L60" s="66"/>
      <c r="M60" s="66"/>
      <c r="N60" s="66"/>
      <c r="O60" s="66"/>
      <c r="P60" s="66"/>
      <c r="Q60" s="66"/>
      <c r="R60" s="66"/>
      <c r="S60" s="66"/>
      <c r="T60" s="66"/>
      <c r="U60" s="66"/>
    </row>
    <row r="61" spans="1:22" ht="15" customHeight="1" x14ac:dyDescent="0.3">
      <c r="A61" s="66"/>
      <c r="B61" s="66"/>
      <c r="C61" s="66"/>
      <c r="D61" s="66"/>
      <c r="E61" s="66"/>
      <c r="F61" s="66"/>
      <c r="G61" s="66"/>
      <c r="H61" s="66"/>
      <c r="I61" s="66"/>
      <c r="J61" s="66"/>
      <c r="K61" s="66"/>
      <c r="L61" s="83" t="s">
        <v>34</v>
      </c>
      <c r="M61" s="83" t="s">
        <v>47</v>
      </c>
      <c r="N61" s="83" t="s">
        <v>48</v>
      </c>
      <c r="O61" s="83" t="s">
        <v>49</v>
      </c>
      <c r="P61" s="83" t="s">
        <v>50</v>
      </c>
      <c r="Q61" s="66"/>
      <c r="R61" s="66"/>
      <c r="S61" s="66"/>
      <c r="T61" s="66"/>
      <c r="U61" s="66"/>
    </row>
    <row r="62" spans="1:22" ht="0.75" customHeight="1" x14ac:dyDescent="0.3">
      <c r="A62" s="66"/>
      <c r="B62" s="66"/>
      <c r="C62" s="66"/>
      <c r="D62" s="66"/>
      <c r="E62" s="66"/>
      <c r="F62" s="66"/>
      <c r="G62" s="66"/>
      <c r="H62" s="66"/>
      <c r="I62" s="66"/>
      <c r="J62" s="66"/>
      <c r="K62" s="66"/>
      <c r="L62" s="72">
        <v>2001</v>
      </c>
      <c r="M62" s="84"/>
      <c r="N62" s="84"/>
      <c r="O62" s="84"/>
      <c r="P62" s="84"/>
      <c r="Q62" s="66"/>
      <c r="R62" s="66"/>
      <c r="S62" s="66"/>
      <c r="T62" s="66"/>
      <c r="U62" s="66"/>
    </row>
    <row r="63" spans="1:22" ht="15" customHeight="1" x14ac:dyDescent="0.3">
      <c r="A63" s="66"/>
      <c r="B63" s="66"/>
      <c r="C63" s="66"/>
      <c r="D63" s="66"/>
      <c r="E63" s="66"/>
      <c r="F63" s="66"/>
      <c r="G63" s="66"/>
      <c r="H63" s="66"/>
      <c r="I63" s="66"/>
      <c r="J63" s="66"/>
      <c r="K63" s="66"/>
      <c r="L63" s="72">
        <v>2002</v>
      </c>
      <c r="M63" s="84">
        <v>23</v>
      </c>
      <c r="N63" s="84">
        <v>33823</v>
      </c>
      <c r="O63" s="84">
        <v>79</v>
      </c>
      <c r="P63" s="84">
        <v>179</v>
      </c>
      <c r="Q63" s="66"/>
      <c r="R63" s="66"/>
      <c r="S63" s="66"/>
      <c r="T63" s="66"/>
      <c r="U63" s="66"/>
    </row>
    <row r="64" spans="1:22" ht="15" customHeight="1" x14ac:dyDescent="0.3">
      <c r="A64" s="66"/>
      <c r="B64" s="66"/>
      <c r="C64" s="66"/>
      <c r="D64" s="66"/>
      <c r="E64" s="66"/>
      <c r="F64" s="66"/>
      <c r="G64" s="66"/>
      <c r="H64" s="66"/>
      <c r="I64" s="66"/>
      <c r="J64" s="66"/>
      <c r="K64" s="66"/>
      <c r="L64" s="72">
        <v>2003</v>
      </c>
      <c r="M64" s="84">
        <v>26</v>
      </c>
      <c r="N64" s="84">
        <v>38856</v>
      </c>
      <c r="O64" s="84">
        <v>104</v>
      </c>
      <c r="P64" s="84">
        <v>433</v>
      </c>
      <c r="Q64" s="66"/>
      <c r="R64" s="66"/>
      <c r="S64" s="66"/>
      <c r="T64" s="66"/>
      <c r="U64" s="66"/>
      <c r="V64" s="66"/>
    </row>
    <row r="65" spans="1:22" ht="15" hidden="1" customHeight="1" x14ac:dyDescent="0.3">
      <c r="A65" s="66"/>
      <c r="B65" s="66" t="s">
        <v>60</v>
      </c>
      <c r="C65" s="66"/>
      <c r="D65" s="66">
        <f>AVERAGE(D68:D77)</f>
        <v>4.6921815100085119E-2</v>
      </c>
      <c r="E65" s="66">
        <f t="shared" ref="E65:F65" si="5">AVERAGE(E68:E77)</f>
        <v>6.2353959228660737E-2</v>
      </c>
      <c r="F65" s="66">
        <f t="shared" si="5"/>
        <v>4.4290113432861822E-2</v>
      </c>
      <c r="G65" s="66"/>
      <c r="H65" s="66"/>
      <c r="I65" s="66"/>
      <c r="J65" s="66"/>
      <c r="K65" s="66"/>
      <c r="L65" s="72">
        <v>2004</v>
      </c>
      <c r="M65" s="84">
        <v>47</v>
      </c>
      <c r="N65" s="84">
        <v>81414</v>
      </c>
      <c r="O65" s="84">
        <v>315</v>
      </c>
      <c r="P65" s="84">
        <v>1851</v>
      </c>
      <c r="Q65" s="66"/>
      <c r="R65" s="66"/>
      <c r="S65" s="66"/>
      <c r="T65" s="66"/>
      <c r="U65" s="66"/>
      <c r="V65" s="66"/>
    </row>
    <row r="66" spans="1:22" ht="15" hidden="1" customHeight="1" x14ac:dyDescent="0.3">
      <c r="A66" s="66"/>
      <c r="B66" s="66">
        <f>+B67-1</f>
        <v>2004</v>
      </c>
      <c r="C66" s="66">
        <f>+B67</f>
        <v>2005</v>
      </c>
      <c r="D66" s="66">
        <f t="shared" ref="D66:F77" si="6">+(D19-D18)/D18</f>
        <v>-1.4146438846402747E-2</v>
      </c>
      <c r="E66" s="66">
        <f t="shared" si="6"/>
        <v>0.23671614710650668</v>
      </c>
      <c r="F66" s="66">
        <f t="shared" si="6"/>
        <v>6.1593305966396013E-2</v>
      </c>
      <c r="G66" s="66"/>
      <c r="H66" s="66"/>
      <c r="I66" s="66"/>
      <c r="J66" s="66"/>
      <c r="K66" s="66"/>
      <c r="L66" s="72">
        <v>2005</v>
      </c>
      <c r="M66" s="84">
        <v>48</v>
      </c>
      <c r="N66" s="84">
        <v>70815</v>
      </c>
      <c r="O66" s="84">
        <v>135</v>
      </c>
      <c r="P66" s="84">
        <v>868</v>
      </c>
      <c r="Q66" s="66"/>
      <c r="R66" s="66"/>
      <c r="S66" s="66"/>
      <c r="T66" s="66"/>
      <c r="U66" s="66"/>
      <c r="V66" s="66"/>
    </row>
    <row r="67" spans="1:22" hidden="1" x14ac:dyDescent="0.3">
      <c r="A67" s="66"/>
      <c r="B67" s="66">
        <f>+B68-1</f>
        <v>2005</v>
      </c>
      <c r="C67" s="66">
        <f>+B68</f>
        <v>2006</v>
      </c>
      <c r="D67" s="66">
        <f t="shared" si="6"/>
        <v>3.4219540147260828E-2</v>
      </c>
      <c r="E67" s="66">
        <f t="shared" si="6"/>
        <v>0.30794937750575729</v>
      </c>
      <c r="F67" s="66">
        <f t="shared" si="6"/>
        <v>0.13049640553519162</v>
      </c>
      <c r="G67" s="66"/>
      <c r="H67" s="66"/>
      <c r="I67" s="66"/>
      <c r="J67" s="66"/>
      <c r="K67" s="66"/>
      <c r="L67" s="72">
        <v>2006</v>
      </c>
      <c r="M67" s="84">
        <v>102</v>
      </c>
      <c r="N67" s="84">
        <v>50221</v>
      </c>
      <c r="O67" s="84">
        <v>184</v>
      </c>
      <c r="P67" s="84">
        <v>490</v>
      </c>
      <c r="Q67" s="66"/>
      <c r="R67" s="66"/>
      <c r="S67" s="66"/>
      <c r="T67" s="66"/>
      <c r="U67" s="66"/>
      <c r="V67" s="66"/>
    </row>
    <row r="68" spans="1:22" hidden="1" x14ac:dyDescent="0.3">
      <c r="A68" s="66"/>
      <c r="B68" s="66">
        <f>+B69-1</f>
        <v>2006</v>
      </c>
      <c r="C68" s="66">
        <f>+B69</f>
        <v>2007</v>
      </c>
      <c r="D68" s="66">
        <f t="shared" si="6"/>
        <v>-0.32754531997978148</v>
      </c>
      <c r="E68" s="66">
        <f t="shared" si="6"/>
        <v>-0.19968898921598124</v>
      </c>
      <c r="F68" s="66">
        <f t="shared" si="6"/>
        <v>-0.2755165224099731</v>
      </c>
      <c r="G68" s="66"/>
      <c r="H68" s="66"/>
      <c r="I68" s="66"/>
      <c r="J68" s="66"/>
      <c r="K68" s="66"/>
      <c r="L68" s="72">
        <v>2007</v>
      </c>
      <c r="M68" s="84">
        <v>58</v>
      </c>
      <c r="N68" s="84">
        <v>39554</v>
      </c>
      <c r="O68" s="84">
        <v>86</v>
      </c>
      <c r="P68" s="84">
        <v>463</v>
      </c>
      <c r="Q68" s="66"/>
      <c r="R68" s="66"/>
      <c r="S68" s="66"/>
      <c r="T68" s="66"/>
      <c r="U68" s="66"/>
      <c r="V68" s="66"/>
    </row>
    <row r="69" spans="1:22" hidden="1" x14ac:dyDescent="0.3">
      <c r="A69" s="66"/>
      <c r="B69" s="66">
        <v>2007</v>
      </c>
      <c r="C69" s="66">
        <f t="shared" ref="C69:C77" si="7">+B69+1</f>
        <v>2008</v>
      </c>
      <c r="D69" s="66">
        <f t="shared" si="6"/>
        <v>0.16741960886523205</v>
      </c>
      <c r="E69" s="66">
        <f t="shared" si="6"/>
        <v>-0.25253524841673092</v>
      </c>
      <c r="F69" s="66">
        <f t="shared" si="6"/>
        <v>-2.1359732931453899E-2</v>
      </c>
      <c r="G69" s="66"/>
      <c r="H69" s="66"/>
      <c r="I69" s="66"/>
      <c r="J69" s="66"/>
      <c r="K69" s="66"/>
      <c r="L69" s="72">
        <v>2008</v>
      </c>
      <c r="M69" s="84">
        <v>112</v>
      </c>
      <c r="N69" s="84">
        <v>82940</v>
      </c>
      <c r="O69" s="84">
        <v>377</v>
      </c>
      <c r="P69" s="84">
        <v>1378</v>
      </c>
      <c r="Q69" s="66"/>
      <c r="R69" s="66"/>
      <c r="S69" s="66"/>
      <c r="T69" s="66"/>
      <c r="U69" s="66"/>
      <c r="V69" s="66"/>
    </row>
    <row r="70" spans="1:22" hidden="1" x14ac:dyDescent="0.3">
      <c r="A70" s="66"/>
      <c r="B70" s="66">
        <f t="shared" ref="B70:B77" si="8">+C69</f>
        <v>2008</v>
      </c>
      <c r="C70" s="66">
        <f t="shared" si="7"/>
        <v>2009</v>
      </c>
      <c r="D70" s="66">
        <f t="shared" si="6"/>
        <v>9.2916342850625847E-2</v>
      </c>
      <c r="E70" s="66">
        <f t="shared" si="6"/>
        <v>0.90355124672819065</v>
      </c>
      <c r="F70" s="66">
        <f t="shared" si="6"/>
        <v>0.37123658543862825</v>
      </c>
      <c r="G70" s="66"/>
      <c r="H70" s="66"/>
      <c r="I70" s="66"/>
      <c r="J70" s="66"/>
      <c r="K70" s="66"/>
      <c r="L70" s="72">
        <v>2009</v>
      </c>
      <c r="M70" s="84">
        <v>117</v>
      </c>
      <c r="N70" s="84">
        <v>77629</v>
      </c>
      <c r="O70" s="84">
        <v>378</v>
      </c>
      <c r="P70" s="84">
        <v>1983</v>
      </c>
      <c r="Q70" s="66"/>
      <c r="R70" s="66"/>
      <c r="S70" s="66"/>
      <c r="T70" s="66"/>
      <c r="U70" s="66"/>
      <c r="V70" s="66"/>
    </row>
    <row r="71" spans="1:22" hidden="1" x14ac:dyDescent="0.3">
      <c r="A71" s="66"/>
      <c r="B71" s="66">
        <f t="shared" si="8"/>
        <v>2009</v>
      </c>
      <c r="C71" s="66">
        <f t="shared" si="7"/>
        <v>2010</v>
      </c>
      <c r="D71" s="66">
        <f t="shared" si="6"/>
        <v>-5.2184190588045333E-2</v>
      </c>
      <c r="E71" s="66">
        <f t="shared" si="6"/>
        <v>-9.1239364001216877E-2</v>
      </c>
      <c r="F71" s="66">
        <f t="shared" si="6"/>
        <v>-7.0798642214038324E-2</v>
      </c>
      <c r="G71" s="66"/>
      <c r="H71" s="66"/>
      <c r="I71" s="66"/>
      <c r="J71" s="66"/>
      <c r="K71" s="66"/>
      <c r="L71" s="72">
        <v>2010</v>
      </c>
      <c r="M71" s="84">
        <v>0</v>
      </c>
      <c r="N71" s="84"/>
      <c r="O71" s="84"/>
      <c r="P71" s="84"/>
      <c r="Q71" s="66"/>
      <c r="R71" s="66"/>
      <c r="S71" s="66"/>
      <c r="T71" s="66"/>
      <c r="U71" s="66"/>
      <c r="V71" s="66"/>
    </row>
    <row r="72" spans="1:22" hidden="1" x14ac:dyDescent="0.3">
      <c r="A72" s="66"/>
      <c r="B72" s="66">
        <f t="shared" si="8"/>
        <v>2010</v>
      </c>
      <c r="C72" s="66">
        <f t="shared" si="7"/>
        <v>2011</v>
      </c>
      <c r="D72" s="66">
        <f t="shared" si="6"/>
        <v>9.7224422713097058E-2</v>
      </c>
      <c r="E72" s="66">
        <f t="shared" si="6"/>
        <v>3.0697179677357821E-2</v>
      </c>
      <c r="F72" s="66">
        <f t="shared" si="6"/>
        <v>6.6213772429987175E-2</v>
      </c>
      <c r="G72" s="66"/>
      <c r="H72" s="66"/>
      <c r="I72" s="66"/>
      <c r="J72" s="66"/>
      <c r="K72" s="66"/>
      <c r="L72" s="72"/>
      <c r="M72" s="84"/>
      <c r="N72" s="84"/>
      <c r="O72" s="84"/>
      <c r="P72" s="84"/>
      <c r="Q72" s="66"/>
      <c r="R72" s="66"/>
      <c r="S72" s="66"/>
      <c r="T72" s="66"/>
      <c r="U72" s="66"/>
      <c r="V72" s="66"/>
    </row>
    <row r="73" spans="1:22" hidden="1" x14ac:dyDescent="0.3">
      <c r="A73" s="66"/>
      <c r="B73" s="66">
        <f t="shared" si="8"/>
        <v>2011</v>
      </c>
      <c r="C73" s="66">
        <f t="shared" si="7"/>
        <v>2012</v>
      </c>
      <c r="D73" s="66">
        <f t="shared" si="6"/>
        <v>-4.689647791146475E-2</v>
      </c>
      <c r="E73" s="66">
        <f t="shared" si="6"/>
        <v>-8.6143993625197701E-2</v>
      </c>
      <c r="F73" s="66">
        <f t="shared" si="6"/>
        <v>-6.4581691888594028E-2</v>
      </c>
      <c r="G73" s="66"/>
      <c r="H73" s="66"/>
      <c r="I73" s="66"/>
      <c r="J73" s="66"/>
      <c r="K73" s="66"/>
      <c r="L73" s="72"/>
      <c r="M73" s="84"/>
      <c r="N73" s="84"/>
      <c r="O73" s="84"/>
      <c r="P73" s="84"/>
      <c r="Q73" s="66"/>
      <c r="R73" s="66"/>
      <c r="S73" s="66"/>
      <c r="T73" s="66"/>
      <c r="U73" s="66"/>
      <c r="V73" s="66"/>
    </row>
    <row r="74" spans="1:22" hidden="1" x14ac:dyDescent="0.3">
      <c r="A74" s="66"/>
      <c r="B74" s="66">
        <f t="shared" si="8"/>
        <v>2012</v>
      </c>
      <c r="C74" s="66">
        <f t="shared" si="7"/>
        <v>2013</v>
      </c>
      <c r="D74" s="66">
        <f t="shared" si="6"/>
        <v>-5.6137663873698479E-2</v>
      </c>
      <c r="E74" s="66">
        <f t="shared" si="6"/>
        <v>-2.2952445810597841E-2</v>
      </c>
      <c r="F74" s="66">
        <f t="shared" si="6"/>
        <v>-4.1528857684422299E-2</v>
      </c>
      <c r="G74" s="66"/>
      <c r="H74" s="66"/>
      <c r="I74" s="66"/>
      <c r="J74" s="66"/>
      <c r="K74" s="66"/>
      <c r="L74" s="72"/>
      <c r="M74" s="84"/>
      <c r="N74" s="84"/>
      <c r="O74" s="84"/>
      <c r="P74" s="84"/>
      <c r="Q74" s="66"/>
      <c r="R74" s="66"/>
      <c r="S74" s="66"/>
      <c r="T74" s="66"/>
      <c r="U74" s="66"/>
      <c r="V74" s="66"/>
    </row>
    <row r="75" spans="1:22" hidden="1" x14ac:dyDescent="0.3">
      <c r="A75" s="66"/>
      <c r="B75" s="66">
        <f t="shared" si="8"/>
        <v>2013</v>
      </c>
      <c r="C75" s="66">
        <f t="shared" si="7"/>
        <v>2014</v>
      </c>
      <c r="D75" s="66">
        <f t="shared" si="6"/>
        <v>0.35715701227292523</v>
      </c>
      <c r="E75" s="66">
        <f t="shared" si="6"/>
        <v>0.11040420488615668</v>
      </c>
      <c r="F75" s="66">
        <f t="shared" si="6"/>
        <v>0.24642611619170432</v>
      </c>
      <c r="G75" s="66"/>
      <c r="H75" s="66"/>
      <c r="I75" s="66"/>
      <c r="J75" s="66"/>
      <c r="K75" s="66"/>
      <c r="L75" s="72"/>
      <c r="M75" s="84"/>
      <c r="N75" s="84"/>
      <c r="O75" s="84"/>
      <c r="P75" s="84"/>
      <c r="Q75" s="66"/>
      <c r="R75" s="66"/>
      <c r="S75" s="66"/>
      <c r="T75" s="66"/>
      <c r="U75" s="66"/>
      <c r="V75" s="66"/>
    </row>
    <row r="76" spans="1:22" hidden="1" x14ac:dyDescent="0.3">
      <c r="A76" s="66"/>
      <c r="B76" s="66">
        <f t="shared" si="8"/>
        <v>2014</v>
      </c>
      <c r="C76" s="66">
        <f t="shared" si="7"/>
        <v>2015</v>
      </c>
      <c r="D76" s="66">
        <f t="shared" si="6"/>
        <v>0.5139399648463121</v>
      </c>
      <c r="E76" s="66">
        <f t="shared" si="6"/>
        <v>0.39691107031962469</v>
      </c>
      <c r="F76" s="66">
        <f t="shared" si="6"/>
        <v>0.46715413121534805</v>
      </c>
      <c r="G76" s="66"/>
      <c r="H76" s="66"/>
      <c r="I76" s="66"/>
      <c r="J76" s="66"/>
      <c r="K76" s="66"/>
      <c r="L76" s="72"/>
      <c r="M76" s="84"/>
      <c r="N76" s="84"/>
      <c r="O76" s="84"/>
      <c r="P76" s="84"/>
      <c r="Q76" s="66"/>
      <c r="R76" s="66"/>
      <c r="S76" s="66"/>
      <c r="T76" s="66"/>
      <c r="U76" s="66"/>
      <c r="V76" s="66"/>
    </row>
    <row r="77" spans="1:22" hidden="1" x14ac:dyDescent="0.3">
      <c r="A77" s="66"/>
      <c r="B77" s="66">
        <f t="shared" si="8"/>
        <v>2015</v>
      </c>
      <c r="C77" s="66">
        <f t="shared" si="7"/>
        <v>2016</v>
      </c>
      <c r="D77" s="66">
        <f t="shared" si="6"/>
        <v>-0.27667554819435103</v>
      </c>
      <c r="E77" s="66">
        <f t="shared" si="6"/>
        <v>-0.16546406825499785</v>
      </c>
      <c r="F77" s="66">
        <f t="shared" si="6"/>
        <v>-0.23434402381856786</v>
      </c>
      <c r="G77" s="66"/>
      <c r="H77" s="66"/>
      <c r="I77" s="66"/>
      <c r="J77" s="66"/>
      <c r="K77" s="66"/>
      <c r="L77" s="72"/>
      <c r="M77" s="84"/>
      <c r="N77" s="84"/>
      <c r="O77" s="84"/>
      <c r="P77" s="84"/>
      <c r="Q77" s="66"/>
      <c r="R77" s="66"/>
      <c r="S77" s="66"/>
      <c r="T77" s="66"/>
      <c r="U77" s="66"/>
      <c r="V77" s="66"/>
    </row>
    <row r="78" spans="1:22" hidden="1" x14ac:dyDescent="0.3">
      <c r="A78" s="66"/>
      <c r="B78" s="66"/>
      <c r="C78" s="66"/>
      <c r="D78" s="66"/>
      <c r="E78" s="66"/>
      <c r="F78" s="66"/>
      <c r="G78" s="66"/>
      <c r="H78" s="66"/>
      <c r="I78" s="66"/>
      <c r="J78" s="66"/>
      <c r="K78" s="66"/>
      <c r="L78" s="72"/>
      <c r="M78" s="84"/>
      <c r="N78" s="84"/>
      <c r="O78" s="84"/>
      <c r="P78" s="84"/>
      <c r="Q78" s="66"/>
      <c r="R78" s="66"/>
      <c r="S78" s="66"/>
      <c r="T78" s="66"/>
      <c r="U78" s="66"/>
      <c r="V78" s="66"/>
    </row>
    <row r="79" spans="1:22" hidden="1" x14ac:dyDescent="0.3">
      <c r="A79" s="66"/>
      <c r="B79" s="66" t="s">
        <v>47</v>
      </c>
      <c r="C79" s="66"/>
      <c r="D79" s="66">
        <f>AVERAGE(D82:D91)</f>
        <v>-1.9059548237511791E-2</v>
      </c>
      <c r="E79" s="66">
        <f t="shared" ref="E79:G79" si="9">AVERAGE(E82:E91)</f>
        <v>2.2365245077804715E-3</v>
      </c>
      <c r="F79" s="66">
        <f t="shared" si="9"/>
        <v>8.8193090134972382E-2</v>
      </c>
      <c r="G79" s="66">
        <f t="shared" si="9"/>
        <v>0.15838057710862546</v>
      </c>
      <c r="H79" s="66"/>
      <c r="I79" s="66"/>
      <c r="J79" s="66"/>
      <c r="K79" s="66"/>
      <c r="L79" s="72"/>
      <c r="M79" s="84"/>
      <c r="N79" s="84"/>
      <c r="O79" s="84"/>
      <c r="P79" s="84"/>
      <c r="Q79" s="66"/>
      <c r="R79" s="66"/>
      <c r="S79" s="66"/>
      <c r="T79" s="66"/>
      <c r="U79" s="66"/>
      <c r="V79" s="66"/>
    </row>
    <row r="80" spans="1:22" hidden="1" x14ac:dyDescent="0.3">
      <c r="A80" s="66"/>
      <c r="B80" s="66">
        <v>2004</v>
      </c>
      <c r="C80" s="66">
        <f t="shared" ref="C80:C91" si="10">+B80+1</f>
        <v>2005</v>
      </c>
      <c r="D80" s="66">
        <f t="shared" ref="D80:G91" si="11">+(D42-D41)/D41</f>
        <v>0.85849056603773588</v>
      </c>
      <c r="E80" s="66">
        <f t="shared" si="11"/>
        <v>0.84854808519249258</v>
      </c>
      <c r="F80" s="66">
        <f t="shared" si="11"/>
        <v>0.98948266060261514</v>
      </c>
      <c r="G80" s="66">
        <f t="shared" si="11"/>
        <v>0.90602500947328535</v>
      </c>
      <c r="H80" s="66"/>
      <c r="I80" s="66"/>
      <c r="J80" s="66"/>
      <c r="K80" s="66"/>
      <c r="L80" s="72"/>
      <c r="M80" s="84"/>
      <c r="N80" s="84"/>
      <c r="O80" s="84"/>
      <c r="P80" s="84"/>
      <c r="Q80" s="66"/>
      <c r="R80" s="66"/>
      <c r="S80" s="66"/>
      <c r="T80" s="66"/>
      <c r="U80" s="66"/>
      <c r="V80" s="66"/>
    </row>
    <row r="81" spans="1:22" hidden="1" x14ac:dyDescent="0.3">
      <c r="A81" s="66"/>
      <c r="B81" s="66">
        <f t="shared" ref="B81:B86" si="12">+C80</f>
        <v>2005</v>
      </c>
      <c r="C81" s="66">
        <f t="shared" si="10"/>
        <v>2006</v>
      </c>
      <c r="D81" s="66">
        <f t="shared" si="11"/>
        <v>0.92385786802030456</v>
      </c>
      <c r="E81" s="66">
        <f t="shared" si="11"/>
        <v>7.9545843282407755E-2</v>
      </c>
      <c r="F81" s="66">
        <f t="shared" si="11"/>
        <v>0.17616802400342907</v>
      </c>
      <c r="G81" s="66">
        <f t="shared" si="11"/>
        <v>0.23075830729906277</v>
      </c>
      <c r="H81" s="66"/>
      <c r="I81" s="66"/>
      <c r="J81" s="66"/>
      <c r="K81" s="66"/>
      <c r="L81" s="72"/>
      <c r="M81" s="84"/>
      <c r="N81" s="84"/>
      <c r="O81" s="84"/>
      <c r="P81" s="84"/>
      <c r="Q81" s="66"/>
      <c r="R81" s="66"/>
      <c r="S81" s="66"/>
      <c r="T81" s="66"/>
      <c r="U81" s="66"/>
      <c r="V81" s="66"/>
    </row>
    <row r="82" spans="1:22" hidden="1" x14ac:dyDescent="0.3">
      <c r="A82" s="66"/>
      <c r="B82" s="66">
        <f t="shared" si="12"/>
        <v>2006</v>
      </c>
      <c r="C82" s="66">
        <f t="shared" si="10"/>
        <v>2007</v>
      </c>
      <c r="D82" s="66">
        <f t="shared" si="11"/>
        <v>-0.14248021108179421</v>
      </c>
      <c r="E82" s="66">
        <f t="shared" si="11"/>
        <v>3.6412897092608733E-2</v>
      </c>
      <c r="F82" s="66">
        <f t="shared" si="11"/>
        <v>-0.16423712342079688</v>
      </c>
      <c r="G82" s="66">
        <f t="shared" si="11"/>
        <v>-3.7567785854390218E-2</v>
      </c>
      <c r="H82" s="66"/>
      <c r="I82" s="66"/>
      <c r="J82" s="66"/>
      <c r="K82" s="66"/>
      <c r="L82" s="72"/>
      <c r="M82" s="84"/>
      <c r="N82" s="84"/>
      <c r="O82" s="84"/>
      <c r="P82" s="84"/>
      <c r="Q82" s="66"/>
      <c r="R82" s="66"/>
      <c r="S82" s="66"/>
      <c r="T82" s="66"/>
      <c r="U82" s="66"/>
      <c r="V82" s="66"/>
    </row>
    <row r="83" spans="1:22" hidden="1" x14ac:dyDescent="0.3">
      <c r="A83" s="66"/>
      <c r="B83" s="66">
        <f t="shared" si="12"/>
        <v>2007</v>
      </c>
      <c r="C83" s="66">
        <f t="shared" si="10"/>
        <v>2008</v>
      </c>
      <c r="D83" s="66">
        <f t="shared" si="11"/>
        <v>0.14153846153846153</v>
      </c>
      <c r="E83" s="66">
        <f t="shared" si="11"/>
        <v>-2.6603193239285037E-2</v>
      </c>
      <c r="F83" s="66">
        <f t="shared" si="11"/>
        <v>0.48154069767441859</v>
      </c>
      <c r="G83" s="66">
        <f t="shared" si="11"/>
        <v>0.45436017934639267</v>
      </c>
      <c r="H83" s="66"/>
      <c r="I83" s="66"/>
      <c r="J83" s="66"/>
      <c r="K83" s="66"/>
      <c r="L83" s="72"/>
      <c r="M83" s="84"/>
      <c r="N83" s="84"/>
      <c r="O83" s="84"/>
      <c r="P83" s="84"/>
      <c r="Q83" s="66"/>
      <c r="R83" s="66"/>
      <c r="S83" s="66"/>
      <c r="T83" s="66"/>
      <c r="U83" s="66"/>
      <c r="V83" s="66"/>
    </row>
    <row r="84" spans="1:22" hidden="1" x14ac:dyDescent="0.3">
      <c r="A84" s="66"/>
      <c r="B84" s="66">
        <f t="shared" si="12"/>
        <v>2008</v>
      </c>
      <c r="C84" s="66">
        <f t="shared" si="10"/>
        <v>2009</v>
      </c>
      <c r="D84" s="66">
        <f t="shared" si="11"/>
        <v>5.3908355795148251E-3</v>
      </c>
      <c r="E84" s="66">
        <f t="shared" si="11"/>
        <v>5.9083127856391249E-2</v>
      </c>
      <c r="F84" s="66">
        <f t="shared" si="11"/>
        <v>0.20455214362797999</v>
      </c>
      <c r="G84" s="66">
        <f t="shared" si="11"/>
        <v>1.0332195789438976</v>
      </c>
      <c r="H84" s="66"/>
      <c r="I84" s="66"/>
      <c r="J84" s="66"/>
      <c r="K84" s="66"/>
      <c r="L84" s="72"/>
      <c r="M84" s="84"/>
      <c r="N84" s="84"/>
      <c r="O84" s="84"/>
      <c r="P84" s="84"/>
      <c r="Q84" s="66"/>
      <c r="R84" s="66"/>
      <c r="S84" s="66"/>
      <c r="T84" s="66"/>
      <c r="U84" s="66"/>
      <c r="V84" s="66"/>
    </row>
    <row r="85" spans="1:22" hidden="1" x14ac:dyDescent="0.3">
      <c r="A85" s="66"/>
      <c r="B85" s="66">
        <f t="shared" si="12"/>
        <v>2009</v>
      </c>
      <c r="C85" s="66">
        <f t="shared" si="10"/>
        <v>2010</v>
      </c>
      <c r="D85" s="66">
        <f t="shared" si="11"/>
        <v>3.4852546916890083E-2</v>
      </c>
      <c r="E85" s="66">
        <f t="shared" si="11"/>
        <v>2.5520871950767406E-2</v>
      </c>
      <c r="F85" s="66">
        <f t="shared" si="11"/>
        <v>-0.14448607265026878</v>
      </c>
      <c r="G85" s="66">
        <f t="shared" si="11"/>
        <v>-0.10100625157100114</v>
      </c>
      <c r="H85" s="66"/>
      <c r="I85" s="66"/>
      <c r="J85" s="66"/>
      <c r="K85" s="66"/>
      <c r="L85" s="72"/>
      <c r="M85" s="84"/>
      <c r="N85" s="84"/>
      <c r="O85" s="84"/>
      <c r="P85" s="84"/>
      <c r="Q85" s="66"/>
      <c r="R85" s="66"/>
      <c r="S85" s="66"/>
      <c r="T85" s="66"/>
      <c r="U85" s="66"/>
      <c r="V85" s="66"/>
    </row>
    <row r="86" spans="1:22" hidden="1" x14ac:dyDescent="0.3">
      <c r="A86" s="66"/>
      <c r="B86" s="66">
        <f t="shared" si="12"/>
        <v>2010</v>
      </c>
      <c r="C86" s="66">
        <f t="shared" si="10"/>
        <v>2011</v>
      </c>
      <c r="D86" s="66">
        <f t="shared" si="11"/>
        <v>0.17357512953367876</v>
      </c>
      <c r="E86" s="66">
        <f t="shared" si="11"/>
        <v>9.968766267568975E-2</v>
      </c>
      <c r="F86" s="66">
        <f t="shared" si="11"/>
        <v>0.11157654226961157</v>
      </c>
      <c r="G86" s="66">
        <f t="shared" si="11"/>
        <v>-0.23980806696009813</v>
      </c>
      <c r="H86" s="66"/>
      <c r="I86" s="66"/>
      <c r="J86" s="66"/>
      <c r="K86" s="66"/>
      <c r="L86" s="72"/>
      <c r="M86" s="84"/>
      <c r="N86" s="84"/>
      <c r="O86" s="84"/>
      <c r="P86" s="84"/>
      <c r="Q86" s="66"/>
      <c r="R86" s="66"/>
      <c r="S86" s="66"/>
      <c r="T86" s="66"/>
      <c r="U86" s="66"/>
      <c r="V86" s="66"/>
    </row>
    <row r="87" spans="1:22" hidden="1" x14ac:dyDescent="0.3">
      <c r="A87" s="66"/>
      <c r="B87" s="66">
        <f>+C86</f>
        <v>2011</v>
      </c>
      <c r="C87" s="66">
        <f t="shared" si="10"/>
        <v>2012</v>
      </c>
      <c r="D87" s="66">
        <f t="shared" si="11"/>
        <v>-7.9470198675496692E-2</v>
      </c>
      <c r="E87" s="66">
        <f t="shared" si="11"/>
        <v>-2.359500328731098E-2</v>
      </c>
      <c r="F87" s="66">
        <f t="shared" si="11"/>
        <v>-1.2076053442959919E-2</v>
      </c>
      <c r="G87" s="66">
        <f t="shared" si="11"/>
        <v>-0.21142802904465854</v>
      </c>
      <c r="H87" s="66"/>
      <c r="I87" s="66"/>
      <c r="J87" s="66"/>
      <c r="K87" s="66"/>
      <c r="L87" s="72"/>
      <c r="M87" s="84"/>
      <c r="N87" s="84"/>
      <c r="O87" s="84"/>
      <c r="P87" s="84"/>
      <c r="Q87" s="66"/>
      <c r="R87" s="66"/>
      <c r="S87" s="66"/>
      <c r="T87" s="66"/>
      <c r="U87" s="66"/>
      <c r="V87" s="66"/>
    </row>
    <row r="88" spans="1:22" hidden="1" x14ac:dyDescent="0.3">
      <c r="A88" s="66"/>
      <c r="B88" s="66">
        <f>+C87</f>
        <v>2012</v>
      </c>
      <c r="C88" s="66">
        <f t="shared" si="10"/>
        <v>2013</v>
      </c>
      <c r="D88" s="66">
        <f t="shared" si="11"/>
        <v>-0.14388489208633093</v>
      </c>
      <c r="E88" s="66">
        <f t="shared" si="11"/>
        <v>-0.14899886338538776</v>
      </c>
      <c r="F88" s="66">
        <f t="shared" si="11"/>
        <v>-0.31746857390550498</v>
      </c>
      <c r="G88" s="66">
        <f t="shared" si="11"/>
        <v>1.9484232065479057E-2</v>
      </c>
      <c r="H88" s="66"/>
      <c r="I88" s="66"/>
      <c r="J88" s="66"/>
      <c r="K88" s="66"/>
      <c r="L88" s="72"/>
      <c r="M88" s="84"/>
      <c r="N88" s="84"/>
      <c r="O88" s="84"/>
      <c r="P88" s="84"/>
      <c r="Q88" s="66"/>
      <c r="R88" s="66"/>
      <c r="S88" s="66"/>
      <c r="T88" s="66"/>
      <c r="U88" s="66"/>
      <c r="V88" s="66"/>
    </row>
    <row r="89" spans="1:22" hidden="1" x14ac:dyDescent="0.3">
      <c r="A89" s="66"/>
      <c r="B89" s="66">
        <f>+C88</f>
        <v>2013</v>
      </c>
      <c r="C89" s="66">
        <f t="shared" si="10"/>
        <v>2014</v>
      </c>
      <c r="D89" s="66">
        <f t="shared" si="11"/>
        <v>1.680672268907563E-2</v>
      </c>
      <c r="E89" s="66">
        <f t="shared" si="11"/>
        <v>-2.2463428683559206E-2</v>
      </c>
      <c r="F89" s="66">
        <f t="shared" si="11"/>
        <v>0.46513400228629492</v>
      </c>
      <c r="G89" s="66">
        <f t="shared" si="11"/>
        <v>0.57098304284301726</v>
      </c>
      <c r="H89" s="66"/>
      <c r="I89" s="66"/>
      <c r="J89" s="66"/>
      <c r="K89" s="66"/>
      <c r="L89" s="72"/>
      <c r="M89" s="84"/>
      <c r="N89" s="84"/>
      <c r="O89" s="84"/>
      <c r="P89" s="84"/>
      <c r="Q89" s="66"/>
      <c r="R89" s="66"/>
      <c r="S89" s="66"/>
      <c r="T89" s="66"/>
      <c r="U89" s="66"/>
      <c r="V89" s="66"/>
    </row>
    <row r="90" spans="1:22" hidden="1" x14ac:dyDescent="0.3">
      <c r="A90" s="66"/>
      <c r="B90" s="66">
        <f>+C89</f>
        <v>2014</v>
      </c>
      <c r="C90" s="66">
        <f t="shared" si="10"/>
        <v>2015</v>
      </c>
      <c r="D90" s="66">
        <f t="shared" si="11"/>
        <v>-0.30198347107438017</v>
      </c>
      <c r="E90" s="66">
        <f t="shared" si="11"/>
        <v>0.17899637538629892</v>
      </c>
      <c r="F90" s="66">
        <f t="shared" si="11"/>
        <v>0.2744690073688773</v>
      </c>
      <c r="G90" s="66">
        <f t="shared" si="11"/>
        <v>-9.6740913706042306E-3</v>
      </c>
      <c r="H90" s="66"/>
      <c r="I90" s="66"/>
      <c r="J90" s="66"/>
      <c r="K90" s="66"/>
      <c r="L90" s="72"/>
      <c r="M90" s="84"/>
      <c r="N90" s="84"/>
      <c r="O90" s="84"/>
      <c r="P90" s="84"/>
      <c r="Q90" s="66"/>
      <c r="R90" s="66"/>
      <c r="S90" s="66"/>
      <c r="T90" s="66"/>
      <c r="U90" s="66"/>
      <c r="V90" s="66"/>
    </row>
    <row r="91" spans="1:22" hidden="1" x14ac:dyDescent="0.3">
      <c r="A91" s="66"/>
      <c r="B91" s="66">
        <f>+C90</f>
        <v>2015</v>
      </c>
      <c r="C91" s="66">
        <f t="shared" si="10"/>
        <v>2016</v>
      </c>
      <c r="D91" s="66">
        <f t="shared" si="11"/>
        <v>0.10505959428526326</v>
      </c>
      <c r="E91" s="66">
        <f t="shared" si="11"/>
        <v>-0.15567520128840834</v>
      </c>
      <c r="F91" s="66">
        <f t="shared" si="11"/>
        <v>-1.7073668457928032E-2</v>
      </c>
      <c r="G91" s="66">
        <f t="shared" si="11"/>
        <v>0.10524296268822017</v>
      </c>
      <c r="H91" s="66"/>
      <c r="I91" s="66"/>
      <c r="J91" s="66"/>
      <c r="K91" s="66"/>
      <c r="L91" s="72"/>
      <c r="M91" s="84"/>
      <c r="N91" s="84"/>
      <c r="O91" s="84"/>
      <c r="P91" s="84"/>
      <c r="Q91" s="66"/>
      <c r="R91" s="66"/>
      <c r="S91" s="66"/>
      <c r="T91" s="66"/>
      <c r="U91" s="66"/>
      <c r="V91" s="66"/>
    </row>
    <row r="92" spans="1:22" x14ac:dyDescent="0.3">
      <c r="A92" s="66"/>
      <c r="B92" s="66"/>
      <c r="C92" s="66"/>
      <c r="D92" s="66"/>
      <c r="E92" s="66"/>
      <c r="F92" s="66"/>
      <c r="G92" s="66"/>
      <c r="H92" s="66"/>
      <c r="I92" s="66"/>
      <c r="J92" s="66"/>
      <c r="K92" s="66"/>
      <c r="L92" s="72"/>
      <c r="M92" s="84"/>
      <c r="N92" s="84"/>
      <c r="O92" s="84"/>
      <c r="P92" s="84"/>
      <c r="Q92" s="66"/>
      <c r="R92" s="66"/>
      <c r="S92" s="66"/>
      <c r="T92" s="66"/>
      <c r="U92" s="66"/>
      <c r="V92" s="66"/>
    </row>
    <row r="93" spans="1:22" x14ac:dyDescent="0.3">
      <c r="A93" s="66"/>
      <c r="B93" s="66"/>
      <c r="C93" s="66"/>
      <c r="D93" s="66"/>
      <c r="E93" s="66"/>
      <c r="F93" s="66"/>
      <c r="G93" s="66"/>
      <c r="H93" s="66"/>
      <c r="I93" s="66"/>
      <c r="J93" s="66"/>
      <c r="K93" s="66"/>
      <c r="L93" s="72"/>
      <c r="M93" s="84"/>
      <c r="N93" s="84"/>
      <c r="O93" s="84"/>
      <c r="P93" s="84"/>
      <c r="Q93" s="66"/>
      <c r="R93" s="66"/>
      <c r="S93" s="66"/>
      <c r="T93" s="66"/>
      <c r="U93" s="66"/>
      <c r="V93" s="66"/>
    </row>
    <row r="94" spans="1:22" x14ac:dyDescent="0.3">
      <c r="A94" s="66"/>
      <c r="B94" s="66"/>
      <c r="C94" s="66"/>
      <c r="D94" s="66"/>
      <c r="E94" s="66"/>
      <c r="F94" s="66"/>
      <c r="G94" s="66"/>
      <c r="H94" s="66"/>
      <c r="I94" s="66"/>
      <c r="J94" s="66"/>
      <c r="K94" s="66"/>
      <c r="L94" s="72"/>
      <c r="M94" s="84"/>
      <c r="N94" s="84"/>
      <c r="O94" s="84"/>
      <c r="P94" s="84"/>
      <c r="Q94" s="66"/>
      <c r="R94" s="66"/>
      <c r="S94" s="66"/>
      <c r="T94" s="66"/>
      <c r="U94" s="66"/>
      <c r="V94" s="66"/>
    </row>
    <row r="95" spans="1:22" x14ac:dyDescent="0.3">
      <c r="A95" s="66"/>
      <c r="B95" s="66"/>
      <c r="C95" s="66"/>
      <c r="D95" s="66"/>
      <c r="E95" s="66"/>
      <c r="F95" s="66"/>
      <c r="G95" s="66"/>
      <c r="H95" s="66"/>
      <c r="I95" s="66"/>
      <c r="J95" s="66"/>
      <c r="K95" s="66"/>
      <c r="L95" s="72"/>
      <c r="M95" s="84"/>
      <c r="N95" s="84"/>
      <c r="O95" s="84"/>
      <c r="P95" s="84"/>
      <c r="Q95" s="66"/>
      <c r="R95" s="66"/>
      <c r="S95" s="66"/>
      <c r="T95" s="66"/>
      <c r="U95" s="66"/>
      <c r="V95" s="66"/>
    </row>
    <row r="96" spans="1:22" x14ac:dyDescent="0.3">
      <c r="A96" s="66"/>
      <c r="B96" s="66"/>
      <c r="C96" s="66"/>
      <c r="D96" s="66"/>
      <c r="E96" s="66"/>
      <c r="F96" s="66"/>
      <c r="G96" s="66"/>
      <c r="H96" s="66"/>
      <c r="I96" s="66"/>
      <c r="J96" s="66"/>
      <c r="K96" s="66"/>
      <c r="L96" s="72"/>
      <c r="M96" s="84"/>
      <c r="N96" s="84"/>
      <c r="O96" s="84"/>
      <c r="P96" s="84"/>
      <c r="Q96" s="66"/>
      <c r="R96" s="66"/>
      <c r="S96" s="66"/>
      <c r="T96" s="66"/>
      <c r="U96" s="66"/>
      <c r="V96" s="66"/>
    </row>
    <row r="97" spans="1:22" x14ac:dyDescent="0.3">
      <c r="A97" s="66"/>
      <c r="B97" s="66"/>
      <c r="C97" s="66"/>
      <c r="D97" s="66"/>
      <c r="E97" s="66"/>
      <c r="F97" s="66"/>
      <c r="G97" s="66"/>
      <c r="H97" s="66"/>
      <c r="I97" s="66"/>
      <c r="J97" s="66"/>
      <c r="K97" s="66"/>
      <c r="L97" s="72"/>
      <c r="M97" s="84"/>
      <c r="N97" s="84"/>
      <c r="O97" s="84"/>
      <c r="P97" s="84"/>
      <c r="Q97" s="66"/>
      <c r="R97" s="66"/>
      <c r="S97" s="66"/>
      <c r="T97" s="66"/>
      <c r="U97" s="66"/>
      <c r="V97" s="66"/>
    </row>
    <row r="98" spans="1:22" x14ac:dyDescent="0.3">
      <c r="A98" s="66"/>
      <c r="B98" s="66"/>
      <c r="C98" s="66"/>
      <c r="D98" s="66"/>
      <c r="E98" s="66"/>
      <c r="F98" s="66"/>
      <c r="G98" s="66"/>
      <c r="H98" s="66"/>
      <c r="I98" s="66"/>
      <c r="J98" s="66"/>
      <c r="K98" s="66"/>
      <c r="L98" s="72"/>
      <c r="M98" s="84"/>
      <c r="N98" s="84"/>
      <c r="O98" s="84"/>
      <c r="P98" s="84"/>
      <c r="Q98" s="66"/>
      <c r="R98" s="66"/>
      <c r="S98" s="66"/>
      <c r="T98" s="66"/>
      <c r="U98" s="66"/>
      <c r="V98" s="66"/>
    </row>
    <row r="99" spans="1:22" x14ac:dyDescent="0.3">
      <c r="A99" s="66"/>
      <c r="B99" s="66"/>
      <c r="C99" s="66"/>
      <c r="D99" s="66"/>
      <c r="E99" s="66"/>
      <c r="F99" s="66"/>
      <c r="G99" s="66"/>
      <c r="H99" s="66"/>
      <c r="I99" s="66"/>
      <c r="J99" s="66"/>
      <c r="K99" s="66"/>
      <c r="L99" s="72"/>
      <c r="M99" s="84"/>
      <c r="N99" s="84"/>
      <c r="O99" s="84"/>
      <c r="P99" s="84"/>
      <c r="Q99" s="66"/>
      <c r="R99" s="66"/>
      <c r="S99" s="66"/>
      <c r="T99" s="66"/>
      <c r="U99" s="66"/>
      <c r="V99" s="66"/>
    </row>
    <row r="100" spans="1:22" x14ac:dyDescent="0.3">
      <c r="A100" s="66"/>
      <c r="B100" s="66"/>
      <c r="C100" s="66"/>
      <c r="D100" s="66"/>
      <c r="E100" s="66"/>
      <c r="F100" s="66"/>
      <c r="G100" s="66"/>
      <c r="H100" s="66"/>
      <c r="I100" s="66"/>
      <c r="J100" s="66"/>
      <c r="K100" s="66"/>
      <c r="L100" s="72"/>
      <c r="M100" s="84"/>
      <c r="N100" s="84"/>
      <c r="O100" s="84"/>
      <c r="P100" s="84"/>
      <c r="Q100" s="66"/>
      <c r="R100" s="66"/>
      <c r="S100" s="66"/>
      <c r="T100" s="66"/>
      <c r="U100" s="66"/>
      <c r="V100" s="66"/>
    </row>
    <row r="101" spans="1:22" x14ac:dyDescent="0.3">
      <c r="A101" s="66"/>
      <c r="B101" s="66"/>
      <c r="C101" s="66"/>
      <c r="D101" s="66"/>
      <c r="E101" s="66"/>
      <c r="F101" s="66"/>
      <c r="G101" s="66"/>
      <c r="H101" s="66"/>
      <c r="I101" s="66"/>
      <c r="J101" s="66"/>
      <c r="K101" s="66"/>
      <c r="L101" s="72"/>
      <c r="M101" s="84"/>
      <c r="N101" s="84"/>
      <c r="O101" s="84"/>
      <c r="P101" s="84"/>
      <c r="Q101" s="66"/>
      <c r="R101" s="66"/>
      <c r="S101" s="66"/>
      <c r="T101" s="66"/>
      <c r="U101" s="66"/>
      <c r="V101" s="66"/>
    </row>
    <row r="102" spans="1:22" x14ac:dyDescent="0.3">
      <c r="A102" s="66"/>
      <c r="B102" s="66"/>
      <c r="C102" s="66"/>
      <c r="D102" s="66"/>
      <c r="E102" s="66"/>
      <c r="F102" s="66"/>
      <c r="G102" s="66"/>
      <c r="H102" s="66"/>
      <c r="I102" s="66"/>
      <c r="J102" s="66"/>
      <c r="K102" s="66"/>
      <c r="L102" s="72"/>
      <c r="M102" s="84"/>
      <c r="N102" s="84"/>
      <c r="O102" s="84"/>
      <c r="P102" s="84"/>
      <c r="Q102" s="66"/>
      <c r="R102" s="66"/>
      <c r="S102" s="66"/>
      <c r="T102" s="66"/>
      <c r="U102" s="66"/>
      <c r="V102" s="66"/>
    </row>
    <row r="103" spans="1:22" x14ac:dyDescent="0.3">
      <c r="A103" s="66"/>
      <c r="B103" s="66"/>
      <c r="C103" s="66"/>
      <c r="D103" s="66"/>
      <c r="E103" s="66"/>
      <c r="F103" s="66"/>
      <c r="G103" s="66"/>
      <c r="H103" s="66"/>
      <c r="I103" s="66"/>
      <c r="J103" s="66"/>
      <c r="K103" s="66"/>
      <c r="L103" s="72"/>
      <c r="M103" s="84"/>
      <c r="N103" s="84"/>
      <c r="O103" s="84"/>
      <c r="P103" s="84"/>
      <c r="Q103" s="66"/>
      <c r="R103" s="66"/>
      <c r="S103" s="66"/>
      <c r="T103" s="66"/>
      <c r="U103" s="66"/>
      <c r="V103" s="66"/>
    </row>
    <row r="104" spans="1:22" x14ac:dyDescent="0.3">
      <c r="A104" s="66"/>
      <c r="B104" s="66"/>
      <c r="C104" s="66"/>
      <c r="D104" s="66"/>
      <c r="E104" s="66"/>
      <c r="F104" s="66"/>
      <c r="G104" s="66"/>
      <c r="H104" s="66"/>
      <c r="I104" s="66"/>
      <c r="J104" s="66"/>
      <c r="K104" s="66"/>
      <c r="L104" s="72"/>
      <c r="M104" s="84"/>
      <c r="N104" s="84"/>
      <c r="O104" s="84"/>
      <c r="P104" s="84"/>
      <c r="Q104" s="66"/>
      <c r="R104" s="66"/>
      <c r="S104" s="66"/>
      <c r="T104" s="66"/>
      <c r="U104" s="66"/>
      <c r="V104" s="66"/>
    </row>
    <row r="105" spans="1:22" x14ac:dyDescent="0.3">
      <c r="A105" s="66"/>
      <c r="B105" s="66"/>
      <c r="C105" s="66"/>
      <c r="D105" s="66"/>
      <c r="E105" s="66"/>
      <c r="F105" s="66"/>
      <c r="G105" s="66"/>
      <c r="H105" s="66"/>
      <c r="I105" s="66"/>
      <c r="J105" s="66"/>
      <c r="K105" s="66"/>
      <c r="L105" s="72"/>
      <c r="M105" s="84"/>
      <c r="N105" s="84"/>
      <c r="O105" s="84"/>
      <c r="P105" s="84"/>
      <c r="Q105" s="66"/>
      <c r="R105" s="66"/>
      <c r="S105" s="66"/>
      <c r="T105" s="66"/>
      <c r="U105" s="66"/>
      <c r="V105" s="66"/>
    </row>
    <row r="106" spans="1:22" x14ac:dyDescent="0.3">
      <c r="A106" s="66"/>
      <c r="B106" s="66"/>
      <c r="C106" s="66"/>
      <c r="D106" s="66"/>
      <c r="E106" s="66"/>
      <c r="F106" s="66"/>
      <c r="G106" s="66"/>
      <c r="H106" s="66"/>
      <c r="I106" s="66"/>
      <c r="J106" s="66"/>
      <c r="K106" s="66"/>
      <c r="L106" s="72"/>
      <c r="M106" s="84"/>
      <c r="N106" s="84"/>
      <c r="O106" s="84"/>
      <c r="P106" s="84"/>
      <c r="Q106" s="66"/>
      <c r="R106" s="66"/>
      <c r="S106" s="66"/>
      <c r="T106" s="66"/>
      <c r="U106" s="66"/>
      <c r="V106" s="66"/>
    </row>
    <row r="107" spans="1:22" x14ac:dyDescent="0.3">
      <c r="A107" s="66"/>
      <c r="B107" s="66"/>
      <c r="C107" s="66"/>
      <c r="D107" s="66"/>
      <c r="E107" s="66"/>
      <c r="F107" s="66"/>
      <c r="G107" s="66"/>
      <c r="H107" s="66"/>
      <c r="I107" s="66"/>
      <c r="J107" s="66"/>
      <c r="K107" s="66"/>
      <c r="L107" s="72"/>
      <c r="M107" s="84"/>
      <c r="N107" s="84"/>
      <c r="O107" s="84"/>
      <c r="P107" s="84"/>
      <c r="Q107" s="66"/>
      <c r="R107" s="66"/>
      <c r="S107" s="66"/>
      <c r="T107" s="66"/>
      <c r="U107" s="66"/>
      <c r="V107" s="66"/>
    </row>
    <row r="108" spans="1:22" x14ac:dyDescent="0.3">
      <c r="A108" s="66"/>
      <c r="B108" s="66"/>
      <c r="C108" s="66"/>
      <c r="D108" s="66"/>
      <c r="E108" s="66"/>
      <c r="F108" s="66"/>
      <c r="G108" s="66"/>
      <c r="H108" s="66"/>
      <c r="I108" s="66"/>
      <c r="J108" s="66"/>
      <c r="K108" s="66"/>
      <c r="L108" s="72"/>
      <c r="M108" s="84"/>
      <c r="N108" s="84"/>
      <c r="O108" s="84"/>
      <c r="P108" s="84"/>
      <c r="Q108" s="66"/>
      <c r="R108" s="66"/>
      <c r="S108" s="66"/>
      <c r="T108" s="66"/>
      <c r="U108" s="66"/>
      <c r="V108" s="66"/>
    </row>
    <row r="109" spans="1:22" x14ac:dyDescent="0.3">
      <c r="A109" s="66"/>
      <c r="B109" s="66"/>
      <c r="C109" s="66"/>
      <c r="D109" s="66"/>
      <c r="E109" s="66"/>
      <c r="F109" s="66"/>
      <c r="G109" s="66"/>
      <c r="H109" s="66"/>
      <c r="I109" s="66"/>
      <c r="J109" s="66"/>
      <c r="K109" s="66"/>
      <c r="L109" s="72"/>
      <c r="M109" s="84"/>
      <c r="N109" s="84"/>
      <c r="O109" s="84"/>
      <c r="P109" s="84"/>
      <c r="Q109" s="66"/>
      <c r="R109" s="66"/>
      <c r="S109" s="66"/>
      <c r="T109" s="66"/>
      <c r="U109" s="66"/>
      <c r="V109" s="66"/>
    </row>
    <row r="110" spans="1:22" x14ac:dyDescent="0.3">
      <c r="A110" s="66"/>
      <c r="B110" s="66"/>
      <c r="C110" s="66"/>
      <c r="D110" s="66"/>
      <c r="E110" s="66"/>
      <c r="F110" s="66"/>
      <c r="G110" s="66"/>
      <c r="H110" s="66"/>
      <c r="I110" s="66"/>
      <c r="J110" s="66"/>
      <c r="K110" s="66"/>
      <c r="L110" s="72"/>
      <c r="M110" s="84"/>
      <c r="N110" s="84"/>
      <c r="O110" s="84"/>
      <c r="P110" s="84"/>
      <c r="Q110" s="66"/>
      <c r="R110" s="66"/>
      <c r="S110" s="66"/>
      <c r="T110" s="66"/>
      <c r="U110" s="66"/>
      <c r="V110" s="66"/>
    </row>
    <row r="111" spans="1:22" x14ac:dyDescent="0.3">
      <c r="A111" s="66"/>
      <c r="B111" s="66"/>
      <c r="C111" s="66"/>
      <c r="D111" s="66"/>
      <c r="E111" s="66"/>
      <c r="F111" s="66"/>
      <c r="G111" s="66"/>
      <c r="H111" s="66"/>
      <c r="I111" s="66"/>
      <c r="J111" s="66"/>
      <c r="K111" s="66"/>
      <c r="L111" s="72"/>
      <c r="M111" s="84"/>
      <c r="N111" s="84"/>
      <c r="O111" s="84"/>
      <c r="P111" s="84"/>
      <c r="Q111" s="66"/>
      <c r="R111" s="66"/>
      <c r="S111" s="66"/>
      <c r="T111" s="66"/>
      <c r="U111" s="66"/>
      <c r="V111" s="66"/>
    </row>
    <row r="112" spans="1:22" x14ac:dyDescent="0.3">
      <c r="A112" s="66"/>
      <c r="B112" s="66"/>
      <c r="C112" s="66"/>
      <c r="D112" s="66"/>
      <c r="E112" s="66"/>
      <c r="F112" s="66"/>
      <c r="G112" s="66"/>
      <c r="H112" s="66"/>
      <c r="I112" s="66"/>
      <c r="J112" s="66"/>
      <c r="K112" s="66"/>
      <c r="L112" s="72"/>
      <c r="M112" s="84"/>
      <c r="N112" s="84"/>
      <c r="O112" s="84"/>
      <c r="P112" s="84"/>
      <c r="Q112" s="66"/>
      <c r="R112" s="66"/>
      <c r="S112" s="66"/>
      <c r="T112" s="66"/>
      <c r="U112" s="66"/>
      <c r="V112" s="66"/>
    </row>
    <row r="113" spans="1:22" x14ac:dyDescent="0.3">
      <c r="A113" s="66"/>
      <c r="B113" s="66"/>
      <c r="C113" s="66"/>
      <c r="D113" s="66"/>
      <c r="E113" s="66"/>
      <c r="F113" s="66"/>
      <c r="G113" s="66"/>
      <c r="H113" s="66"/>
      <c r="I113" s="66"/>
      <c r="J113" s="66"/>
      <c r="K113" s="66"/>
      <c r="L113" s="72"/>
      <c r="M113" s="84"/>
      <c r="N113" s="84"/>
      <c r="O113" s="84"/>
      <c r="P113" s="84"/>
      <c r="Q113" s="66"/>
      <c r="R113" s="66"/>
      <c r="S113" s="66"/>
      <c r="T113" s="66"/>
      <c r="U113" s="66"/>
      <c r="V113" s="66"/>
    </row>
    <row r="114" spans="1:22" x14ac:dyDescent="0.3">
      <c r="A114" s="66"/>
      <c r="B114" s="66"/>
      <c r="C114" s="66"/>
      <c r="D114" s="66"/>
      <c r="E114" s="66"/>
      <c r="F114" s="66"/>
      <c r="G114" s="66"/>
      <c r="H114" s="66"/>
      <c r="I114" s="66"/>
      <c r="J114" s="66"/>
      <c r="K114" s="66"/>
      <c r="L114" s="72"/>
      <c r="M114" s="84"/>
      <c r="N114" s="84"/>
      <c r="O114" s="84"/>
      <c r="P114" s="84"/>
      <c r="Q114" s="66"/>
      <c r="R114" s="66"/>
      <c r="S114" s="66"/>
      <c r="T114" s="66"/>
      <c r="U114" s="66"/>
      <c r="V114" s="66"/>
    </row>
    <row r="115" spans="1:22" x14ac:dyDescent="0.3">
      <c r="A115" s="66"/>
      <c r="B115" s="66"/>
      <c r="C115" s="66"/>
      <c r="D115" s="66"/>
      <c r="E115" s="66"/>
      <c r="F115" s="66"/>
      <c r="G115" s="66"/>
      <c r="H115" s="66"/>
      <c r="I115" s="66"/>
      <c r="J115" s="66"/>
      <c r="K115" s="66"/>
      <c r="L115" s="72"/>
      <c r="M115" s="84"/>
      <c r="N115" s="84"/>
      <c r="O115" s="84"/>
      <c r="P115" s="84"/>
      <c r="Q115" s="66"/>
      <c r="R115" s="66"/>
      <c r="S115" s="66"/>
      <c r="T115" s="66"/>
      <c r="U115" s="66"/>
      <c r="V115" s="66"/>
    </row>
    <row r="116" spans="1:22" x14ac:dyDescent="0.3">
      <c r="A116" s="66"/>
      <c r="B116" s="66"/>
      <c r="C116" s="66"/>
      <c r="D116" s="66"/>
      <c r="E116" s="66"/>
      <c r="F116" s="66"/>
      <c r="G116" s="66"/>
      <c r="H116" s="66"/>
      <c r="I116" s="66"/>
      <c r="J116" s="66"/>
      <c r="K116" s="66"/>
      <c r="L116" s="72"/>
      <c r="M116" s="84"/>
      <c r="N116" s="84"/>
      <c r="O116" s="84"/>
      <c r="P116" s="84"/>
      <c r="Q116" s="66"/>
      <c r="R116" s="66"/>
      <c r="S116" s="66"/>
      <c r="T116" s="66"/>
      <c r="U116" s="66"/>
      <c r="V116" s="66"/>
    </row>
    <row r="117" spans="1:22" x14ac:dyDescent="0.3">
      <c r="A117" s="66"/>
      <c r="B117" s="66"/>
      <c r="C117" s="66"/>
      <c r="D117" s="66"/>
      <c r="E117" s="66"/>
      <c r="F117" s="66"/>
      <c r="G117" s="66"/>
      <c r="H117" s="66"/>
      <c r="I117" s="66"/>
      <c r="J117" s="66"/>
      <c r="K117" s="66"/>
      <c r="L117" s="72"/>
      <c r="M117" s="84"/>
      <c r="N117" s="84"/>
      <c r="O117" s="84"/>
      <c r="P117" s="84"/>
      <c r="Q117" s="66"/>
      <c r="R117" s="66"/>
      <c r="S117" s="66"/>
      <c r="T117" s="66"/>
      <c r="U117" s="66"/>
      <c r="V117" s="66"/>
    </row>
    <row r="118" spans="1:22" x14ac:dyDescent="0.3">
      <c r="A118" s="66"/>
      <c r="B118" s="66"/>
      <c r="C118" s="66"/>
      <c r="D118" s="66"/>
      <c r="E118" s="66"/>
      <c r="F118" s="66"/>
      <c r="G118" s="66"/>
      <c r="H118" s="66"/>
      <c r="I118" s="66"/>
      <c r="J118" s="66"/>
      <c r="K118" s="66"/>
      <c r="L118" s="72"/>
      <c r="M118" s="84"/>
      <c r="N118" s="84"/>
      <c r="O118" s="84"/>
      <c r="P118" s="84"/>
      <c r="Q118" s="66"/>
      <c r="R118" s="66"/>
      <c r="S118" s="66"/>
      <c r="T118" s="66"/>
      <c r="U118" s="66"/>
      <c r="V118" s="66"/>
    </row>
  </sheetData>
  <mergeCells count="5">
    <mergeCell ref="B1:H1"/>
    <mergeCell ref="C16:C17"/>
    <mergeCell ref="D16:F16"/>
    <mergeCell ref="C36:G36"/>
    <mergeCell ref="C58:G58"/>
  </mergeCells>
  <printOptions horizontalCentered="1"/>
  <pageMargins left="0.5" right="0.5" top="0.25" bottom="0.25" header="0.5" footer="0.5"/>
  <pageSetup orientation="portrait" r:id="rId1"/>
  <headerFooter alignWithMargins="0">
    <oddHeader>&amp;C&amp;"Palatino Linotype,Bold"&amp;14Office of Volunteerism and Community Service</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workbookViewId="0">
      <selection activeCell="C27" sqref="C27"/>
    </sheetView>
  </sheetViews>
  <sheetFormatPr defaultColWidth="8.83203125" defaultRowHeight="13.2" x14ac:dyDescent="0.25"/>
  <cols>
    <col min="1" max="1" width="8.83203125" style="38"/>
    <col min="2" max="2" width="7" style="38" customWidth="1"/>
    <col min="3" max="3" width="6.83203125" style="38" bestFit="1" customWidth="1"/>
    <col min="4" max="4" width="7" style="38" bestFit="1" customWidth="1"/>
    <col min="5" max="5" width="8.4140625" style="38" bestFit="1" customWidth="1"/>
    <col min="6" max="16384" width="8.83203125" style="38"/>
  </cols>
  <sheetData>
    <row r="2" spans="2:5" ht="13.5" customHeight="1" x14ac:dyDescent="0.25">
      <c r="B2" s="38" t="s">
        <v>27</v>
      </c>
    </row>
    <row r="3" spans="2:5" x14ac:dyDescent="0.25">
      <c r="B3" s="38" t="s">
        <v>28</v>
      </c>
    </row>
    <row r="5" spans="2:5" ht="15.6" x14ac:dyDescent="0.25">
      <c r="B5" s="106" t="s">
        <v>36</v>
      </c>
      <c r="C5" s="106"/>
      <c r="D5" s="106"/>
      <c r="E5" s="106"/>
    </row>
    <row r="6" spans="2:5" ht="42" x14ac:dyDescent="0.25">
      <c r="B6" s="39" t="s">
        <v>34</v>
      </c>
      <c r="C6" s="40" t="s">
        <v>9</v>
      </c>
      <c r="D6" s="40" t="s">
        <v>30</v>
      </c>
      <c r="E6" s="40" t="s">
        <v>31</v>
      </c>
    </row>
    <row r="7" spans="2:5" x14ac:dyDescent="0.25">
      <c r="B7" s="41">
        <v>2003</v>
      </c>
      <c r="C7" s="42">
        <v>11</v>
      </c>
      <c r="D7" s="42">
        <v>158</v>
      </c>
      <c r="E7" s="43">
        <v>3036682</v>
      </c>
    </row>
    <row r="8" spans="2:5" x14ac:dyDescent="0.25">
      <c r="B8" s="41">
        <v>2004</v>
      </c>
      <c r="C8" s="42">
        <v>15</v>
      </c>
      <c r="D8" s="42">
        <v>287</v>
      </c>
      <c r="E8" s="43">
        <v>2995486</v>
      </c>
    </row>
    <row r="9" spans="2:5" x14ac:dyDescent="0.25">
      <c r="B9" s="44">
        <v>2005</v>
      </c>
      <c r="C9" s="45">
        <v>18</v>
      </c>
      <c r="D9" s="45">
        <v>274</v>
      </c>
      <c r="E9" s="46">
        <v>2985366</v>
      </c>
    </row>
    <row r="10" spans="2:5" x14ac:dyDescent="0.25">
      <c r="B10" s="44" t="s">
        <v>29</v>
      </c>
      <c r="C10" s="45">
        <v>17</v>
      </c>
      <c r="D10" s="45">
        <v>243</v>
      </c>
      <c r="E10" s="46">
        <v>3073045</v>
      </c>
    </row>
    <row r="11" spans="2:5" x14ac:dyDescent="0.25">
      <c r="B11" s="47" t="s">
        <v>37</v>
      </c>
      <c r="C11" s="48">
        <v>19</v>
      </c>
      <c r="D11" s="48">
        <v>325</v>
      </c>
      <c r="E11" s="50">
        <v>3112486</v>
      </c>
    </row>
    <row r="12" spans="2:5" x14ac:dyDescent="0.25">
      <c r="B12" s="102" t="s">
        <v>35</v>
      </c>
      <c r="C12" s="103"/>
      <c r="D12" s="103"/>
      <c r="E12" s="103"/>
    </row>
    <row r="13" spans="2:5" ht="23.25" customHeight="1" x14ac:dyDescent="0.25">
      <c r="B13" s="102" t="s">
        <v>32</v>
      </c>
      <c r="C13" s="103"/>
      <c r="D13" s="103"/>
      <c r="E13" s="103"/>
    </row>
    <row r="14" spans="2:5" ht="24.75" customHeight="1" x14ac:dyDescent="0.25">
      <c r="B14" s="104" t="s">
        <v>33</v>
      </c>
      <c r="C14" s="105"/>
      <c r="D14" s="105"/>
      <c r="E14" s="105"/>
    </row>
    <row r="18" spans="5:5" x14ac:dyDescent="0.25">
      <c r="E18" s="49"/>
    </row>
  </sheetData>
  <mergeCells count="4">
    <mergeCell ref="B13:E13"/>
    <mergeCell ref="B14:E14"/>
    <mergeCell ref="B12:E12"/>
    <mergeCell ref="B5:E5"/>
  </mergeCells>
  <phoneticPr fontId="3" type="noConversion"/>
  <pageMargins left="0.75" right="0.75" top="1" bottom="1" header="0.5" footer="0.5"/>
  <pageSetup orientation="portrait" r:id="rId1"/>
  <headerFooter alignWithMargins="0"/>
  <ignoredErrors>
    <ignoredError sqref="B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opLeftCell="A18" zoomScale="75" workbookViewId="0">
      <selection activeCell="D32" sqref="D32"/>
    </sheetView>
  </sheetViews>
  <sheetFormatPr defaultRowHeight="18.600000000000001" x14ac:dyDescent="0.45"/>
  <cols>
    <col min="1" max="1" width="20.6640625" style="2" customWidth="1"/>
    <col min="2" max="2" width="10.1640625" customWidth="1"/>
    <col min="3" max="3" width="9.83203125" customWidth="1"/>
    <col min="4" max="4" width="11" style="14" customWidth="1"/>
    <col min="5" max="5" width="11.08203125" style="12" customWidth="1"/>
  </cols>
  <sheetData>
    <row r="2" spans="1:8" ht="39" customHeight="1" x14ac:dyDescent="0.7">
      <c r="A2" s="107" t="s">
        <v>26</v>
      </c>
      <c r="B2" s="107"/>
      <c r="C2" s="107"/>
      <c r="D2" s="107"/>
      <c r="E2" s="107"/>
      <c r="F2" s="107"/>
      <c r="G2" s="107"/>
    </row>
    <row r="5" spans="1:8" ht="23.25" customHeight="1" x14ac:dyDescent="0.45">
      <c r="A5" s="7" t="s">
        <v>0</v>
      </c>
      <c r="B5" s="1" t="s">
        <v>1</v>
      </c>
      <c r="C5" s="4"/>
      <c r="D5" s="35" t="s">
        <v>2</v>
      </c>
      <c r="E5" s="31" t="s">
        <v>3</v>
      </c>
      <c r="F5" s="5"/>
      <c r="G5" s="5"/>
      <c r="H5" s="5"/>
    </row>
    <row r="6" spans="1:8" ht="22.5" customHeight="1" x14ac:dyDescent="0.45">
      <c r="A6" s="6" t="s">
        <v>4</v>
      </c>
      <c r="B6" s="19">
        <v>21</v>
      </c>
      <c r="C6" s="16"/>
      <c r="D6" s="29">
        <v>11358</v>
      </c>
      <c r="E6" s="32">
        <v>1262622</v>
      </c>
      <c r="F6" s="5"/>
      <c r="G6" s="5"/>
      <c r="H6" s="5"/>
    </row>
    <row r="7" spans="1:8" ht="39" customHeight="1" x14ac:dyDescent="0.45">
      <c r="A7" s="6" t="s">
        <v>5</v>
      </c>
      <c r="B7" s="19">
        <v>5</v>
      </c>
      <c r="C7" s="16"/>
      <c r="D7" s="29">
        <v>370</v>
      </c>
      <c r="E7" s="32">
        <v>1388435</v>
      </c>
      <c r="F7" s="5"/>
      <c r="G7" s="5"/>
      <c r="H7" s="5"/>
    </row>
    <row r="8" spans="1:8" ht="38.25" customHeight="1" x14ac:dyDescent="0.45">
      <c r="A8" s="6" t="s">
        <v>6</v>
      </c>
      <c r="B8" s="19">
        <v>3</v>
      </c>
      <c r="C8" s="16"/>
      <c r="D8" s="29">
        <v>187</v>
      </c>
      <c r="E8" s="32">
        <v>666611</v>
      </c>
      <c r="F8" s="5"/>
      <c r="G8" s="5"/>
      <c r="H8" s="5"/>
    </row>
    <row r="9" spans="1:8" ht="25.5" customHeight="1" thickBot="1" x14ac:dyDescent="0.5">
      <c r="A9" s="8" t="s">
        <v>7</v>
      </c>
      <c r="B9" s="26">
        <v>29</v>
      </c>
      <c r="C9" s="23"/>
      <c r="D9" s="30">
        <v>11915</v>
      </c>
      <c r="E9" s="33">
        <v>3317668</v>
      </c>
      <c r="F9" s="5"/>
      <c r="G9" s="5"/>
      <c r="H9" s="5"/>
    </row>
    <row r="10" spans="1:8" ht="41.25" customHeight="1" thickTop="1" x14ac:dyDescent="0.45">
      <c r="A10" s="9" t="s">
        <v>8</v>
      </c>
      <c r="B10" s="21" t="s">
        <v>9</v>
      </c>
      <c r="C10" s="3"/>
      <c r="D10" s="34" t="s">
        <v>14</v>
      </c>
      <c r="E10" s="11" t="s">
        <v>15</v>
      </c>
      <c r="F10" s="5"/>
      <c r="G10" s="5"/>
      <c r="H10" s="5"/>
    </row>
    <row r="11" spans="1:8" ht="24.75" customHeight="1" x14ac:dyDescent="0.45">
      <c r="A11" s="6" t="s">
        <v>25</v>
      </c>
      <c r="B11" s="19">
        <v>18</v>
      </c>
      <c r="C11" s="27"/>
      <c r="D11" s="29">
        <v>106</v>
      </c>
      <c r="E11" s="18">
        <v>2985366</v>
      </c>
      <c r="F11" s="5"/>
      <c r="G11" s="5"/>
      <c r="H11" s="5"/>
    </row>
    <row r="12" spans="1:8" ht="24.75" customHeight="1" x14ac:dyDescent="0.45">
      <c r="A12" s="6" t="s">
        <v>10</v>
      </c>
      <c r="B12" s="19">
        <v>22</v>
      </c>
      <c r="C12" s="27"/>
      <c r="D12" s="29">
        <v>165</v>
      </c>
      <c r="E12" s="18">
        <v>114130</v>
      </c>
      <c r="F12" s="5"/>
      <c r="G12" s="5"/>
      <c r="H12" s="5"/>
    </row>
    <row r="13" spans="1:8" ht="23.25" customHeight="1" x14ac:dyDescent="0.45">
      <c r="A13" s="6" t="s">
        <v>11</v>
      </c>
      <c r="B13" s="19">
        <v>54</v>
      </c>
      <c r="C13" s="27"/>
      <c r="D13" s="29">
        <v>154</v>
      </c>
      <c r="E13" s="18">
        <v>2186800</v>
      </c>
      <c r="F13" s="5"/>
      <c r="G13" s="5"/>
      <c r="H13" s="5"/>
    </row>
    <row r="14" spans="1:8" ht="40.5" customHeight="1" x14ac:dyDescent="0.45">
      <c r="A14" s="6" t="s">
        <v>12</v>
      </c>
      <c r="B14" s="19">
        <v>4</v>
      </c>
      <c r="C14" s="27"/>
      <c r="D14" s="29">
        <v>4</v>
      </c>
      <c r="E14" s="18">
        <v>123925</v>
      </c>
      <c r="F14" s="5"/>
      <c r="G14" s="5"/>
      <c r="H14" s="5"/>
    </row>
    <row r="15" spans="1:8" ht="26.25" customHeight="1" thickBot="1" x14ac:dyDescent="0.5">
      <c r="A15" s="8" t="s">
        <v>13</v>
      </c>
      <c r="B15" s="26">
        <f>SUM(B11:B14)</f>
        <v>98</v>
      </c>
      <c r="C15" s="28"/>
      <c r="D15" s="30">
        <f>SUM(D11:D14)</f>
        <v>429</v>
      </c>
      <c r="E15" s="25">
        <f>SUM(E11:E14)</f>
        <v>5410221</v>
      </c>
      <c r="F15" s="5"/>
      <c r="G15" s="5"/>
      <c r="H15" s="5"/>
    </row>
    <row r="16" spans="1:8" ht="38.25" customHeight="1" thickTop="1" x14ac:dyDescent="0.45">
      <c r="A16" s="9" t="s">
        <v>17</v>
      </c>
      <c r="B16" s="20" t="s">
        <v>1</v>
      </c>
      <c r="C16" s="37" t="s">
        <v>18</v>
      </c>
      <c r="D16" s="13" t="s">
        <v>2</v>
      </c>
      <c r="E16" s="11" t="s">
        <v>3</v>
      </c>
      <c r="F16" s="5"/>
      <c r="G16" s="5"/>
      <c r="H16" s="5"/>
    </row>
    <row r="17" spans="1:8" ht="30.75" customHeight="1" x14ac:dyDescent="0.45">
      <c r="A17" s="6" t="s">
        <v>23</v>
      </c>
      <c r="B17" s="15">
        <v>1</v>
      </c>
      <c r="C17" s="19">
        <v>12</v>
      </c>
      <c r="D17" s="17">
        <v>2766</v>
      </c>
      <c r="E17" s="18">
        <v>339600</v>
      </c>
      <c r="F17" s="5"/>
      <c r="G17" s="5"/>
      <c r="H17" s="5"/>
    </row>
    <row r="18" spans="1:8" ht="37.5" customHeight="1" x14ac:dyDescent="0.45">
      <c r="A18" s="6" t="s">
        <v>16</v>
      </c>
      <c r="B18" s="15">
        <v>2</v>
      </c>
      <c r="C18" s="19">
        <v>3</v>
      </c>
      <c r="D18" s="17">
        <v>1047</v>
      </c>
      <c r="E18" s="18">
        <v>238447</v>
      </c>
      <c r="F18" s="5"/>
      <c r="G18" s="5"/>
      <c r="H18" s="5"/>
    </row>
    <row r="19" spans="1:8" ht="28.5" customHeight="1" thickBot="1" x14ac:dyDescent="0.5">
      <c r="A19" s="8" t="s">
        <v>24</v>
      </c>
      <c r="B19" s="22">
        <v>3</v>
      </c>
      <c r="C19" s="26">
        <v>15</v>
      </c>
      <c r="D19" s="24">
        <f>SUM(D17:D18)</f>
        <v>3813</v>
      </c>
      <c r="E19" s="25">
        <f>SUM(E17:E18)</f>
        <v>578047</v>
      </c>
      <c r="F19" s="5"/>
      <c r="G19" s="5"/>
      <c r="H19" s="5"/>
    </row>
    <row r="20" spans="1:8" ht="40.5" customHeight="1" thickTop="1" x14ac:dyDescent="0.45">
      <c r="A20" s="9" t="s">
        <v>19</v>
      </c>
      <c r="B20" s="20" t="s">
        <v>9</v>
      </c>
      <c r="C20" s="10"/>
      <c r="D20" s="13" t="s">
        <v>22</v>
      </c>
      <c r="E20" s="11" t="s">
        <v>3</v>
      </c>
      <c r="F20" s="5"/>
      <c r="G20" s="5"/>
      <c r="H20" s="5"/>
    </row>
    <row r="21" spans="1:8" ht="24.75" customHeight="1" x14ac:dyDescent="0.45">
      <c r="A21" s="6" t="s">
        <v>20</v>
      </c>
      <c r="B21" s="15">
        <v>1</v>
      </c>
      <c r="C21" s="36"/>
      <c r="D21" s="17">
        <v>400</v>
      </c>
      <c r="E21" s="18">
        <v>253400</v>
      </c>
      <c r="F21" s="5"/>
      <c r="G21" s="5"/>
      <c r="H21" s="5"/>
    </row>
    <row r="22" spans="1:8" ht="42.75" customHeight="1" thickBot="1" x14ac:dyDescent="0.5">
      <c r="A22" s="8" t="s">
        <v>21</v>
      </c>
      <c r="B22" s="22">
        <v>128</v>
      </c>
      <c r="C22" s="23">
        <v>15</v>
      </c>
      <c r="D22" s="24">
        <v>16713</v>
      </c>
      <c r="E22" s="25">
        <v>9449143</v>
      </c>
      <c r="F22" s="5"/>
      <c r="G22" s="5"/>
      <c r="H22" s="5"/>
    </row>
    <row r="23" spans="1:8" ht="19.2" thickTop="1" x14ac:dyDescent="0.45"/>
  </sheetData>
  <mergeCells count="1">
    <mergeCell ref="A2:G2"/>
  </mergeCells>
  <phoneticPr fontId="3"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pane ySplit="1" topLeftCell="A14" activePane="bottomLeft" state="frozen"/>
      <selection pane="bottomLeft" activeCell="B21" sqref="B21"/>
    </sheetView>
  </sheetViews>
  <sheetFormatPr defaultColWidth="8.83203125" defaultRowHeight="16.2" x14ac:dyDescent="0.3"/>
  <cols>
    <col min="1" max="1" width="10.33203125" style="51" bestFit="1" customWidth="1"/>
    <col min="2" max="2" width="16" style="51" bestFit="1" customWidth="1"/>
    <col min="3" max="3" width="13.4140625" style="51" bestFit="1" customWidth="1"/>
    <col min="4" max="4" width="11.6640625" style="51" bestFit="1" customWidth="1"/>
    <col min="5" max="5" width="24.33203125" style="51" customWidth="1"/>
    <col min="6" max="16384" width="8.83203125" style="51"/>
  </cols>
  <sheetData>
    <row r="1" spans="1:9" ht="32.4" x14ac:dyDescent="0.3">
      <c r="A1" s="53" t="s">
        <v>38</v>
      </c>
      <c r="B1" s="53" t="s">
        <v>39</v>
      </c>
      <c r="C1" s="53" t="s">
        <v>40</v>
      </c>
      <c r="D1" s="53" t="s">
        <v>41</v>
      </c>
      <c r="E1" s="53" t="s">
        <v>42</v>
      </c>
    </row>
    <row r="2" spans="1:9" ht="39" x14ac:dyDescent="0.3">
      <c r="A2" s="54">
        <v>39427</v>
      </c>
      <c r="E2" s="52" t="s">
        <v>55</v>
      </c>
    </row>
    <row r="3" spans="1:9" x14ac:dyDescent="0.3">
      <c r="A3" s="54">
        <v>40521</v>
      </c>
      <c r="B3" s="51" t="s">
        <v>59</v>
      </c>
      <c r="C3" s="51" t="s">
        <v>58</v>
      </c>
      <c r="E3" s="55" t="s">
        <v>57</v>
      </c>
    </row>
    <row r="4" spans="1:9" ht="111.75" customHeight="1" x14ac:dyDescent="0.3">
      <c r="A4" s="54">
        <v>41197</v>
      </c>
      <c r="B4" s="51" t="s">
        <v>59</v>
      </c>
      <c r="C4" s="51" t="s">
        <v>61</v>
      </c>
      <c r="E4" s="109" t="s">
        <v>62</v>
      </c>
      <c r="F4" s="109"/>
      <c r="G4" s="109"/>
      <c r="H4" s="109"/>
      <c r="I4" s="109"/>
    </row>
    <row r="5" spans="1:9" ht="61.5" customHeight="1" x14ac:dyDescent="0.3">
      <c r="E5" s="109" t="s">
        <v>63</v>
      </c>
      <c r="F5" s="109"/>
      <c r="G5" s="109"/>
      <c r="H5" s="109"/>
      <c r="I5" s="109"/>
    </row>
    <row r="6" spans="1:9" ht="67.5" customHeight="1" x14ac:dyDescent="0.3">
      <c r="A6" s="54">
        <v>41414</v>
      </c>
      <c r="B6" s="51" t="s">
        <v>59</v>
      </c>
      <c r="C6" s="51" t="s">
        <v>65</v>
      </c>
      <c r="E6" s="109" t="s">
        <v>66</v>
      </c>
      <c r="F6" s="109"/>
      <c r="G6" s="109"/>
      <c r="H6" s="109"/>
      <c r="I6" s="109"/>
    </row>
    <row r="7" spans="1:9" ht="69.75" customHeight="1" x14ac:dyDescent="0.3">
      <c r="A7" s="54">
        <v>41977</v>
      </c>
      <c r="B7" s="51" t="s">
        <v>59</v>
      </c>
      <c r="C7" s="51" t="s">
        <v>68</v>
      </c>
      <c r="E7" s="109" t="s">
        <v>69</v>
      </c>
      <c r="F7" s="109"/>
      <c r="G7" s="109"/>
      <c r="H7" s="109"/>
      <c r="I7" s="109"/>
    </row>
    <row r="8" spans="1:9" x14ac:dyDescent="0.3">
      <c r="A8" s="54">
        <v>42675</v>
      </c>
      <c r="E8" s="51" t="s">
        <v>71</v>
      </c>
    </row>
    <row r="9" spans="1:9" x14ac:dyDescent="0.3">
      <c r="E9" s="51" t="s">
        <v>72</v>
      </c>
    </row>
    <row r="10" spans="1:9" x14ac:dyDescent="0.3">
      <c r="E10" s="51" t="s">
        <v>73</v>
      </c>
    </row>
    <row r="11" spans="1:9" x14ac:dyDescent="0.3">
      <c r="E11" s="51" t="s">
        <v>74</v>
      </c>
    </row>
    <row r="12" spans="1:9" x14ac:dyDescent="0.3">
      <c r="E12" s="51" t="s">
        <v>75</v>
      </c>
    </row>
    <row r="13" spans="1:9" x14ac:dyDescent="0.3">
      <c r="E13" s="51" t="s">
        <v>76</v>
      </c>
    </row>
    <row r="14" spans="1:9" x14ac:dyDescent="0.3">
      <c r="E14" s="51" t="s">
        <v>77</v>
      </c>
    </row>
    <row r="16" spans="1:9" x14ac:dyDescent="0.3">
      <c r="E16" s="51" t="s">
        <v>78</v>
      </c>
    </row>
    <row r="18" spans="1:8" x14ac:dyDescent="0.3">
      <c r="E18" s="51" t="s">
        <v>79</v>
      </c>
    </row>
    <row r="20" spans="1:8" ht="58.5" customHeight="1" x14ac:dyDescent="0.45">
      <c r="A20" s="54">
        <v>43874</v>
      </c>
      <c r="B20" s="51" t="s">
        <v>59</v>
      </c>
      <c r="C20" s="51" t="s">
        <v>88</v>
      </c>
      <c r="D20" s="51" t="s">
        <v>89</v>
      </c>
      <c r="E20" s="110" t="s">
        <v>87</v>
      </c>
      <c r="F20" s="110"/>
      <c r="G20" s="110"/>
      <c r="H20" s="110"/>
    </row>
    <row r="21" spans="1:8" ht="110.25" customHeight="1" x14ac:dyDescent="0.3">
      <c r="A21" s="54">
        <v>43909</v>
      </c>
      <c r="B21" s="65" t="s">
        <v>59</v>
      </c>
      <c r="C21" s="65" t="s">
        <v>91</v>
      </c>
      <c r="D21" s="64"/>
      <c r="E21" s="108" t="s">
        <v>90</v>
      </c>
      <c r="F21" s="108"/>
      <c r="G21" s="108"/>
    </row>
  </sheetData>
  <mergeCells count="6">
    <mergeCell ref="E21:G21"/>
    <mergeCell ref="E4:I4"/>
    <mergeCell ref="E5:I5"/>
    <mergeCell ref="E6:I6"/>
    <mergeCell ref="E7:I7"/>
    <mergeCell ref="E20:H20"/>
  </mergeCells>
  <phoneticPr fontId="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E91DA5C3C04C4D88506F7E1D257227" ma:contentTypeVersion="0" ma:contentTypeDescription="Create a new document." ma:contentTypeScope="" ma:versionID="330d303032fa4a616e887d7758ed3ae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675683-2D08-4132-BFF0-A08629A80CA4}">
  <ds:schemaRefs>
    <ds:schemaRef ds:uri="http://purl.org/dc/terms/"/>
    <ds:schemaRef ds:uri="http://purl.org/dc/dcmityp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01222C0-5019-4881-8FD5-183C26722106}">
  <ds:schemaRefs>
    <ds:schemaRef ds:uri="http://schemas.microsoft.com/sharepoint/v3/contenttype/forms"/>
  </ds:schemaRefs>
</ds:datastoreItem>
</file>

<file path=customXml/itemProps3.xml><?xml version="1.0" encoding="utf-8"?>
<ds:datastoreItem xmlns:ds="http://schemas.openxmlformats.org/officeDocument/2006/customXml" ds:itemID="{892BA4ED-EA15-4AED-854B-508DD3784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POWER BI</vt:lpstr>
      <vt:lpstr>AmeriCorp</vt:lpstr>
      <vt:lpstr>Excel Online</vt:lpstr>
      <vt:lpstr>New Format</vt:lpstr>
      <vt:lpstr>Old Format</vt:lpstr>
      <vt:lpstr>DOCUMENTATION</vt:lpstr>
      <vt:lpstr>AmeriCorp!Print_Area</vt:lpstr>
      <vt:lpstr>'Excel Online'!Print_Area</vt:lpstr>
      <vt:lpstr>'POWER BI'!Print_Area</vt:lpstr>
    </vt:vector>
  </TitlesOfParts>
  <Company>VaDSS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VADSS User</dc:creator>
  <cp:lastModifiedBy>VITA Program</cp:lastModifiedBy>
  <cp:lastPrinted>2015-01-05T15:25:06Z</cp:lastPrinted>
  <dcterms:created xsi:type="dcterms:W3CDTF">2005-01-04T20:52:06Z</dcterms:created>
  <dcterms:modified xsi:type="dcterms:W3CDTF">2021-02-17T20:40:58Z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0x01010026E91DA5C3C04C4D88506F7E1D257227</vt:lpwstr>
  </property>
</Properties>
</file>