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xw09990\Documents\A\ASR\vdss_ann_report\community\"/>
    </mc:Choice>
  </mc:AlternateContent>
  <bookViews>
    <workbookView xWindow="0" yWindow="0" windowWidth="23040" windowHeight="9192" tabRatio="801" firstSheet="2" activeTab="2"/>
  </bookViews>
  <sheets>
    <sheet name="POWER BI" sheetId="4" state="hidden" r:id="rId1"/>
    <sheet name="Available vs Used (2)" sheetId="5" state="hidden" r:id="rId2"/>
    <sheet name="Excel Online" sheetId="2" r:id="rId3"/>
    <sheet name="DOCUMENTATION" sheetId="3" state="hidden" r:id="rId4"/>
  </sheets>
  <definedNames>
    <definedName name="_xlnm._FilterDatabase" localSheetId="0" hidden="1">'POWER BI'!$A$1:$D$1</definedName>
    <definedName name="_xlnm.Print_Area" localSheetId="1">'Available vs Used (2)'!#REF!</definedName>
    <definedName name="_xlnm.Print_Area" localSheetId="2">'Excel Online'!$B$2:$I$53</definedName>
    <definedName name="_xlnm.Print_Area" localSheetId="0">'POWER BI'!$A$1:$D$19</definedName>
  </definedNames>
  <calcPr calcId="162913" calcOnSave="0"/>
</workbook>
</file>

<file path=xl/calcChain.xml><?xml version="1.0" encoding="utf-8"?>
<calcChain xmlns="http://schemas.openxmlformats.org/spreadsheetml/2006/main">
  <c r="H30" i="5" l="1"/>
  <c r="H29" i="5"/>
  <c r="F30" i="5" l="1"/>
  <c r="F29" i="5"/>
  <c r="F28" i="5"/>
  <c r="F51" i="2" l="1"/>
  <c r="E51" i="2"/>
  <c r="C23" i="4"/>
  <c r="B23" i="4"/>
  <c r="C21" i="4"/>
  <c r="B21" i="4"/>
  <c r="C20" i="4"/>
  <c r="B20" i="4"/>
  <c r="C19" i="4"/>
  <c r="B19" i="4"/>
  <c r="C18" i="4"/>
  <c r="B18" i="4"/>
  <c r="C17" i="4"/>
  <c r="B17" i="4"/>
  <c r="C16" i="4"/>
  <c r="B16" i="4"/>
  <c r="C15" i="4"/>
  <c r="B15" i="4"/>
  <c r="C14" i="4"/>
  <c r="B14" i="4"/>
  <c r="C13" i="4"/>
  <c r="B13" i="4"/>
  <c r="C12" i="4"/>
  <c r="B12" i="4"/>
  <c r="D12" i="4" s="1"/>
  <c r="C11" i="4"/>
  <c r="B11" i="4"/>
  <c r="C10" i="4"/>
  <c r="B10" i="4"/>
  <c r="C9" i="4"/>
  <c r="B9" i="4"/>
  <c r="D9" i="4" s="1"/>
  <c r="C8" i="4"/>
  <c r="B8" i="4"/>
  <c r="D8" i="4" s="1"/>
  <c r="C7" i="4"/>
  <c r="B7" i="4"/>
  <c r="C6" i="4"/>
  <c r="B6" i="4"/>
  <c r="C5" i="4"/>
  <c r="B5" i="4"/>
  <c r="C4" i="4"/>
  <c r="B4" i="4"/>
  <c r="C3" i="4"/>
  <c r="B3" i="4"/>
  <c r="C2" i="4"/>
  <c r="B2" i="4"/>
  <c r="B22" i="4"/>
  <c r="C22" i="4"/>
  <c r="C4" i="5"/>
  <c r="G51" i="2" l="1"/>
  <c r="D16" i="4"/>
  <c r="D13" i="4"/>
  <c r="D23" i="4"/>
  <c r="D20" i="4"/>
  <c r="D22" i="4"/>
  <c r="D4" i="4"/>
  <c r="D17" i="4"/>
  <c r="D5" i="4"/>
  <c r="D21" i="4"/>
  <c r="D3" i="4"/>
  <c r="D7" i="4"/>
  <c r="D11" i="4"/>
  <c r="D15" i="4"/>
  <c r="D19" i="4"/>
  <c r="D2" i="4"/>
  <c r="D6" i="4"/>
  <c r="D10" i="4"/>
  <c r="D14" i="4"/>
  <c r="D18" i="4"/>
  <c r="F50" i="2"/>
  <c r="E50" i="2"/>
  <c r="G50" i="2" s="1"/>
  <c r="F49" i="2" l="1"/>
  <c r="E49" i="2"/>
  <c r="G49" i="2" l="1"/>
  <c r="F48" i="2"/>
  <c r="E48" i="2"/>
  <c r="G48" i="2" l="1"/>
  <c r="F47" i="2" l="1"/>
  <c r="E47" i="2"/>
  <c r="G47" i="2" l="1"/>
  <c r="F46" i="2"/>
  <c r="E46" i="2"/>
  <c r="E73" i="2" l="1"/>
  <c r="F73" i="2"/>
  <c r="G46" i="2"/>
  <c r="G73" i="2" s="1"/>
  <c r="F45" i="2"/>
  <c r="E45" i="2"/>
  <c r="G45" i="2" l="1"/>
  <c r="F72" i="2"/>
  <c r="G72" i="2"/>
  <c r="E72" i="2"/>
  <c r="E34" i="2"/>
  <c r="E37" i="2"/>
  <c r="E39" i="2"/>
  <c r="E26" i="2"/>
  <c r="E27" i="2"/>
  <c r="E30" i="2"/>
  <c r="E31" i="2"/>
  <c r="E38" i="2"/>
  <c r="F24" i="2"/>
  <c r="E24" i="2"/>
  <c r="E44" i="2"/>
  <c r="F44" i="2"/>
  <c r="F43" i="2"/>
  <c r="F42" i="2"/>
  <c r="F41" i="2"/>
  <c r="F39" i="2"/>
  <c r="F40" i="2"/>
  <c r="D56" i="2"/>
  <c r="C57" i="2" s="1"/>
  <c r="D57" i="2" s="1"/>
  <c r="C58" i="2" s="1"/>
  <c r="D58" i="2" s="1"/>
  <c r="C59" i="2" s="1"/>
  <c r="D59" i="2" s="1"/>
  <c r="C60" i="2" s="1"/>
  <c r="D60" i="2" s="1"/>
  <c r="C61" i="2" s="1"/>
  <c r="D61" i="2" s="1"/>
  <c r="C62" i="2" s="1"/>
  <c r="D62" i="2" s="1"/>
  <c r="C63" i="2" s="1"/>
  <c r="D63" i="2" s="1"/>
  <c r="C64" i="2" s="1"/>
  <c r="D64" i="2" s="1"/>
  <c r="C65" i="2" s="1"/>
  <c r="D65" i="2" s="1"/>
  <c r="C66" i="2" s="1"/>
  <c r="D66" i="2" s="1"/>
  <c r="C67" i="2" s="1"/>
  <c r="D67" i="2" s="1"/>
  <c r="C68" i="2" s="1"/>
  <c r="D68" i="2" s="1"/>
  <c r="C69" i="2" s="1"/>
  <c r="D69" i="2" s="1"/>
  <c r="C70" i="2" s="1"/>
  <c r="D70" i="2" s="1"/>
  <c r="C71" i="2" s="1"/>
  <c r="D71" i="2" s="1"/>
  <c r="C72" i="2" s="1"/>
  <c r="D72" i="2" s="1"/>
  <c r="C73" i="2" s="1"/>
  <c r="D73" i="2" s="1"/>
  <c r="F37" i="2"/>
  <c r="E36" i="2"/>
  <c r="F36" i="2"/>
  <c r="F38" i="2"/>
  <c r="F31" i="2"/>
  <c r="F30" i="2"/>
  <c r="E32" i="2"/>
  <c r="F32" i="2"/>
  <c r="E33" i="2"/>
  <c r="F33" i="2"/>
  <c r="F34" i="2"/>
  <c r="E35" i="2"/>
  <c r="F35" i="2"/>
  <c r="E29" i="2"/>
  <c r="F29" i="2"/>
  <c r="E28" i="2"/>
  <c r="F28" i="2"/>
  <c r="F27" i="2"/>
  <c r="F26" i="2"/>
  <c r="F25" i="2"/>
  <c r="E25" i="2"/>
  <c r="E42" i="2"/>
  <c r="E41" i="2"/>
  <c r="E43" i="2"/>
  <c r="E40" i="2"/>
  <c r="F62" i="2" l="1"/>
  <c r="E66" i="2"/>
  <c r="G41" i="2"/>
  <c r="F59" i="2"/>
  <c r="F64" i="2"/>
  <c r="E71" i="2"/>
  <c r="E58" i="2"/>
  <c r="G39" i="2"/>
  <c r="F58" i="2"/>
  <c r="E59" i="2"/>
  <c r="F63" i="2"/>
  <c r="F67" i="2"/>
  <c r="G35" i="2"/>
  <c r="F57" i="2"/>
  <c r="G36" i="2"/>
  <c r="E61" i="2"/>
  <c r="G31" i="2"/>
  <c r="F61" i="2"/>
  <c r="G26" i="2"/>
  <c r="E62" i="2"/>
  <c r="G27" i="2"/>
  <c r="G29" i="2"/>
  <c r="G33" i="2"/>
  <c r="G32" i="2"/>
  <c r="G38" i="2"/>
  <c r="G25" i="2"/>
  <c r="F56" i="2"/>
  <c r="E60" i="2"/>
  <c r="G44" i="2"/>
  <c r="G71" i="2" s="1"/>
  <c r="E67" i="2"/>
  <c r="G42" i="2"/>
  <c r="E65" i="2"/>
  <c r="F65" i="2"/>
  <c r="F71" i="2"/>
  <c r="G30" i="2"/>
  <c r="G28" i="2"/>
  <c r="F68" i="2"/>
  <c r="F69" i="2"/>
  <c r="G40" i="2"/>
  <c r="G37" i="2"/>
  <c r="E68" i="2"/>
  <c r="F66" i="2"/>
  <c r="F70" i="2"/>
  <c r="G34" i="2"/>
  <c r="F60" i="2"/>
  <c r="E57" i="2"/>
  <c r="E64" i="2"/>
  <c r="E56" i="2"/>
  <c r="E63" i="2"/>
  <c r="G24" i="2"/>
  <c r="E70" i="2"/>
  <c r="G43" i="2"/>
  <c r="E69" i="2"/>
  <c r="G58" i="2" l="1"/>
  <c r="G68" i="2"/>
  <c r="G57" i="2"/>
  <c r="G62" i="2"/>
  <c r="E55" i="2"/>
  <c r="G64" i="2"/>
  <c r="F55" i="2"/>
  <c r="G65" i="2"/>
  <c r="G59" i="2"/>
  <c r="G56" i="2"/>
  <c r="G66" i="2"/>
  <c r="G63" i="2"/>
  <c r="G67" i="2"/>
  <c r="G60" i="2"/>
  <c r="G61" i="2"/>
  <c r="G70" i="2"/>
  <c r="G69" i="2"/>
  <c r="G55" i="2" l="1"/>
</calcChain>
</file>

<file path=xl/sharedStrings.xml><?xml version="1.0" encoding="utf-8"?>
<sst xmlns="http://schemas.openxmlformats.org/spreadsheetml/2006/main" count="118" uniqueCount="55">
  <si>
    <t>Tax Credits Available</t>
  </si>
  <si>
    <t>2005</t>
  </si>
  <si>
    <t>2006</t>
  </si>
  <si>
    <t>2007</t>
  </si>
  <si>
    <t>Date</t>
  </si>
  <si>
    <t>Research Staffer</t>
  </si>
  <si>
    <t>Program Contact</t>
  </si>
  <si>
    <t>Data Source</t>
  </si>
  <si>
    <t>Comments</t>
  </si>
  <si>
    <t>T. Areson</t>
  </si>
  <si>
    <t>(same as last year)</t>
  </si>
  <si>
    <t>Maggie is fine if we</t>
  </si>
  <si>
    <t xml:space="preserve"> roll up the Contrib.</t>
  </si>
  <si>
    <t xml:space="preserve"> Types into 5 categories,</t>
  </si>
  <si>
    <t xml:space="preserve"> where the 5th is "Other." </t>
  </si>
  <si>
    <t>(She prefers bar charts.)</t>
  </si>
  <si>
    <r>
      <t>State Fiscal Year</t>
    </r>
    <r>
      <rPr>
        <b/>
        <vertAlign val="superscript"/>
        <sz val="10"/>
        <rFont val="Verdana"/>
        <family val="2"/>
      </rPr>
      <t>1</t>
    </r>
  </si>
  <si>
    <t>Input Data here.</t>
  </si>
  <si>
    <t>( $ millions)</t>
  </si>
  <si>
    <t>2008</t>
  </si>
  <si>
    <t>2009</t>
  </si>
  <si>
    <t>Enter - &gt;&gt;&gt;</t>
  </si>
  <si>
    <t>Wanda Stevensonn</t>
  </si>
  <si>
    <t xml:space="preserve">Effective 7/1/09 there are 30 local community action agencies.  There are still 3 statewides. </t>
  </si>
  <si>
    <t>Mark Grigsby</t>
  </si>
  <si>
    <t>Wanda Stevenson</t>
  </si>
  <si>
    <t>Updated amount - $6,004,054</t>
  </si>
  <si>
    <t>2010</t>
  </si>
  <si>
    <t>Sources: NAP database, Division of Community and Volunteer Services, Office of Community Services Program staff.</t>
  </si>
  <si>
    <t>2011</t>
  </si>
  <si>
    <t>2012</t>
  </si>
  <si>
    <t>Tax Credits Issued</t>
  </si>
  <si>
    <t>Percent Issued</t>
  </si>
  <si>
    <t>2013</t>
  </si>
  <si>
    <r>
      <rPr>
        <vertAlign val="superscript"/>
        <sz val="8"/>
        <rFont val="Franklin Gothic Book"/>
        <family val="2"/>
      </rPr>
      <t>2</t>
    </r>
    <r>
      <rPr>
        <sz val="8"/>
        <rFont val="Franklin Gothic Book"/>
        <family val="2"/>
      </rPr>
      <t xml:space="preserve"> In SFY 2013, the Neighborhood Assistance Tax Credit Program was increased from $11.9 million to $15. The Department of Social Services (DSS) administers $7 million and the Department of Education (DOE), administers $8 million.  </t>
    </r>
  </si>
  <si>
    <r>
      <rPr>
        <vertAlign val="superscript"/>
        <sz val="8"/>
        <rFont val="Franklin Gothic Book"/>
        <family val="2"/>
      </rPr>
      <t>1</t>
    </r>
    <r>
      <rPr>
        <sz val="8"/>
        <rFont val="Franklin Gothic Book"/>
        <family val="2"/>
      </rPr>
      <t xml:space="preserve"> In SFY 2010, the Neighborhood Assistance Tax Credit Program was increased from $9 million to $11.9. The program was divided between Department of Social Services (DSS) and Department of Education (DOE), with DSS administering $7 million and DOE administering $4.9 million.  </t>
    </r>
  </si>
  <si>
    <t>State Fiscal Year</t>
  </si>
  <si>
    <t>2014</t>
  </si>
  <si>
    <t>2015</t>
  </si>
  <si>
    <t>2016</t>
  </si>
  <si>
    <t>tax_cred_avail</t>
  </si>
  <si>
    <t>per_issued</t>
  </si>
  <si>
    <t>tax_credits_issued</t>
  </si>
  <si>
    <t>2017</t>
  </si>
  <si>
    <t>NAP Credits Available vs. Used</t>
  </si>
  <si>
    <t>2018</t>
  </si>
  <si>
    <t>2019</t>
  </si>
  <si>
    <t>updated 02/12/20</t>
  </si>
  <si>
    <t>Note: Data for SFY 2016, 2017 and 2018 will change some as tax credits continue to be processed for those periods.</t>
  </si>
  <si>
    <t>SFY 2010</t>
  </si>
  <si>
    <t>SFY 2013</t>
  </si>
  <si>
    <t>Neighorhood Assistance Program (NAP) Tax Credits</t>
  </si>
  <si>
    <t>sfy</t>
  </si>
  <si>
    <t>2020</t>
  </si>
  <si>
    <t>updated 01/11/21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</si>
</sst>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  <numFmt numFmtId="166" formatCode="&quot;$&quot;#,##0.0"/>
    <numFmt numFmtId="167" formatCode="0.0%"/>
  </numFmts>
  <fonts count="16" x14ac:knownFonts="1">
    <font>
      <sz val="10"/>
      <name val="Arial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Verdana"/>
      <family val="2"/>
    </font>
    <font>
      <b/>
      <vertAlign val="superscript"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0"/>
      <color indexed="18"/>
      <name val="Arial"/>
      <family val="2"/>
    </font>
    <font>
      <b/>
      <sz val="11"/>
      <color indexed="10"/>
      <name val="Verdana"/>
      <family val="2"/>
    </font>
    <font>
      <sz val="10"/>
      <name val="Franklin Gothic Book"/>
      <family val="2"/>
    </font>
    <font>
      <vertAlign val="superscript"/>
      <sz val="8"/>
      <name val="Franklin Gothic Book"/>
      <family val="2"/>
    </font>
    <font>
      <sz val="8"/>
      <name val="Franklin Gothic Book"/>
      <family val="2"/>
    </font>
    <font>
      <sz val="12"/>
      <name val="Franklin Gothic Medium"/>
      <family val="2"/>
    </font>
    <font>
      <sz val="14"/>
      <name val="Franklin Gothic Medium"/>
      <family val="2"/>
    </font>
    <font>
      <sz val="10"/>
      <name val="Franklin Gothic Medium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1" xfId="0" applyFont="1" applyBorder="1" applyAlignment="1">
      <alignment wrapText="1"/>
    </xf>
    <xf numFmtId="14" fontId="0" fillId="0" borderId="0" xfId="0" applyNumberForma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/>
    <xf numFmtId="49" fontId="5" fillId="3" borderId="0" xfId="0" applyNumberFormat="1" applyFont="1" applyFill="1" applyBorder="1" applyAlignment="1">
      <alignment horizontal="right"/>
    </xf>
    <xf numFmtId="165" fontId="5" fillId="3" borderId="0" xfId="1" applyNumberFormat="1" applyFont="1" applyFill="1" applyBorder="1" applyAlignment="1">
      <alignment horizontal="right"/>
    </xf>
    <xf numFmtId="49" fontId="10" fillId="2" borderId="0" xfId="0" applyNumberFormat="1" applyFont="1" applyFill="1" applyBorder="1" applyAlignment="1">
      <alignment horizontal="center"/>
    </xf>
    <xf numFmtId="166" fontId="10" fillId="2" borderId="0" xfId="1" applyNumberFormat="1" applyFont="1" applyFill="1" applyBorder="1" applyAlignment="1">
      <alignment horizontal="right"/>
    </xf>
    <xf numFmtId="9" fontId="10" fillId="2" borderId="0" xfId="0" applyNumberFormat="1" applyFont="1" applyFill="1" applyBorder="1" applyAlignment="1">
      <alignment horizontal="right"/>
    </xf>
    <xf numFmtId="0" fontId="13" fillId="2" borderId="1" xfId="0" applyFont="1" applyFill="1" applyBorder="1" applyAlignment="1">
      <alignment horizontal="right" wrapText="1"/>
    </xf>
    <xf numFmtId="166" fontId="10" fillId="2" borderId="0" xfId="1" applyNumberFormat="1" applyFont="1" applyFill="1" applyBorder="1" applyAlignment="1">
      <alignment horizontal="right" indent="2"/>
    </xf>
    <xf numFmtId="0" fontId="13" fillId="2" borderId="3" xfId="0" applyFont="1" applyFill="1" applyBorder="1" applyAlignment="1">
      <alignment wrapText="1"/>
    </xf>
    <xf numFmtId="0" fontId="5" fillId="3" borderId="0" xfId="0" applyFont="1" applyFill="1"/>
    <xf numFmtId="0" fontId="3" fillId="3" borderId="0" xfId="0" applyFont="1" applyFill="1"/>
    <xf numFmtId="0" fontId="5" fillId="3" borderId="0" xfId="0" applyFont="1" applyFill="1" applyAlignment="1">
      <alignment wrapText="1"/>
    </xf>
    <xf numFmtId="0" fontId="13" fillId="3" borderId="3" xfId="0" applyFont="1" applyFill="1" applyBorder="1"/>
    <xf numFmtId="0" fontId="13" fillId="3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right" wrapText="1"/>
    </xf>
    <xf numFmtId="0" fontId="5" fillId="3" borderId="0" xfId="0" applyFont="1" applyFill="1" applyBorder="1" applyAlignment="1">
      <alignment horizontal="center"/>
    </xf>
    <xf numFmtId="166" fontId="5" fillId="3" borderId="0" xfId="1" applyNumberFormat="1" applyFont="1" applyFill="1" applyBorder="1" applyAlignment="1">
      <alignment horizontal="right"/>
    </xf>
    <xf numFmtId="9" fontId="5" fillId="3" borderId="0" xfId="0" applyNumberFormat="1" applyFont="1" applyFill="1" applyBorder="1" applyAlignment="1">
      <alignment horizontal="right"/>
    </xf>
    <xf numFmtId="0" fontId="5" fillId="3" borderId="0" xfId="0" applyFont="1" applyFill="1" applyBorder="1" applyAlignment="1">
      <alignment horizontal="right"/>
    </xf>
    <xf numFmtId="164" fontId="5" fillId="3" borderId="0" xfId="1" applyNumberFormat="1" applyFont="1" applyFill="1" applyBorder="1" applyAlignment="1">
      <alignment horizontal="right"/>
    </xf>
    <xf numFmtId="49" fontId="5" fillId="3" borderId="0" xfId="0" applyNumberFormat="1" applyFont="1" applyFill="1" applyBorder="1" applyAlignment="1">
      <alignment horizontal="center"/>
    </xf>
    <xf numFmtId="49" fontId="15" fillId="3" borderId="0" xfId="0" applyNumberFormat="1" applyFont="1" applyFill="1" applyBorder="1" applyAlignment="1">
      <alignment horizontal="center"/>
    </xf>
    <xf numFmtId="166" fontId="15" fillId="3" borderId="0" xfId="1" applyNumberFormat="1" applyFont="1" applyFill="1" applyBorder="1" applyAlignment="1">
      <alignment horizontal="right" indent="1"/>
    </xf>
    <xf numFmtId="9" fontId="15" fillId="3" borderId="0" xfId="0" applyNumberFormat="1" applyFont="1" applyFill="1" applyBorder="1" applyAlignment="1">
      <alignment horizontal="right" indent="1"/>
    </xf>
    <xf numFmtId="165" fontId="5" fillId="3" borderId="0" xfId="0" applyNumberFormat="1" applyFont="1" applyFill="1"/>
    <xf numFmtId="0" fontId="9" fillId="3" borderId="0" xfId="0" applyFont="1" applyFill="1"/>
    <xf numFmtId="0" fontId="6" fillId="3" borderId="0" xfId="0" applyFont="1" applyFill="1" applyBorder="1" applyAlignment="1"/>
    <xf numFmtId="0" fontId="7" fillId="3" borderId="0" xfId="0" applyFont="1" applyFill="1" applyAlignment="1">
      <alignment horizontal="left" vertical="top"/>
    </xf>
    <xf numFmtId="167" fontId="5" fillId="3" borderId="0" xfId="0" applyNumberFormat="1" applyFont="1" applyFill="1"/>
    <xf numFmtId="0" fontId="5" fillId="3" borderId="0" xfId="0" applyFont="1" applyFill="1" applyAlignment="1">
      <alignment horizontal="center"/>
    </xf>
    <xf numFmtId="165" fontId="5" fillId="4" borderId="0" xfId="1" applyNumberFormat="1" applyFont="1" applyFill="1" applyBorder="1" applyAlignment="1">
      <alignment horizontal="right"/>
    </xf>
    <xf numFmtId="0" fontId="5" fillId="3" borderId="0" xfId="0" applyFont="1" applyFill="1" applyAlignment="1"/>
    <xf numFmtId="0" fontId="5" fillId="3" borderId="0" xfId="0" applyFont="1" applyFill="1" applyAlignment="1">
      <alignment horizontal="center"/>
    </xf>
    <xf numFmtId="0" fontId="14" fillId="3" borderId="0" xfId="0" applyFont="1" applyFill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 wrapText="1"/>
    </xf>
    <xf numFmtId="0" fontId="12" fillId="3" borderId="0" xfId="0" applyFont="1" applyFill="1" applyAlignment="1">
      <alignment horizontal="left" vertical="top" wrapText="1"/>
    </xf>
    <xf numFmtId="0" fontId="12" fillId="3" borderId="3" xfId="0" applyFont="1" applyFill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721660715601122E-2"/>
          <c:y val="0.15422923038428568"/>
          <c:w val="0.90078952866058182"/>
          <c:h val="0.75373317429739561"/>
        </c:manualLayout>
      </c:layout>
      <c:lineChart>
        <c:grouping val="standard"/>
        <c:varyColors val="0"/>
        <c:ser>
          <c:idx val="1"/>
          <c:order val="0"/>
          <c:tx>
            <c:strRef>
              <c:f>'Excel Online'!$E$23</c:f>
              <c:strCache>
                <c:ptCount val="1"/>
                <c:pt idx="0">
                  <c:v>Tax Credits Issued</c:v>
                </c:pt>
              </c:strCache>
            </c:strRef>
          </c:tx>
          <c:spPr>
            <a:ln w="25400">
              <a:solidFill>
                <a:srgbClr val="00B050"/>
              </a:solidFill>
              <a:prstDash val="lgDash"/>
            </a:ln>
          </c:spPr>
          <c:marker>
            <c:symbol val="none"/>
          </c:marker>
          <c:dLbls>
            <c:dLbl>
              <c:idx val="3"/>
              <c:layout>
                <c:manualLayout>
                  <c:x val="3.4462320435745849E-3"/>
                  <c:y val="-4.5162546171090313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Franklin Gothic Book" panose="020B0503020102020204" pitchFamily="34" charset="0"/>
                        <a:ea typeface="Verdana"/>
                        <a:cs typeface="Verdana"/>
                      </a:defRPr>
                    </a:pPr>
                    <a:fld id="{9B8539D4-E58D-4DA7-A796-0D0A531EA949}" type="SERIESNAME">
                      <a:rPr lang="en-US" baseline="0">
                        <a:latin typeface="Franklin Gothic Medium" panose="020B0603020102020204" pitchFamily="34" charset="0"/>
                      </a:rPr>
                      <a:pPr>
                        <a:defRPr sz="1000" b="0" i="0" u="none" strike="noStrike" baseline="0">
                          <a:solidFill>
                            <a:srgbClr val="000000"/>
                          </a:solidFill>
                          <a:latin typeface="Franklin Gothic Book" panose="020B0503020102020204" pitchFamily="34" charset="0"/>
                          <a:ea typeface="Verdana"/>
                          <a:cs typeface="Verdana"/>
                        </a:defRPr>
                      </a:pPr>
                      <a:t>[SERIES NAME]</a:t>
                    </a:fld>
                    <a:endParaRPr lang="en-US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7EBB-4BE1-A1C7-B69AF74F6B3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'Excel Online'!$D$30:$D$51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'Excel Online'!$E$30:$E$51</c:f>
              <c:numCache>
                <c:formatCode>"$"#,##0.0</c:formatCode>
                <c:ptCount val="21"/>
                <c:pt idx="0">
                  <c:v>5.9193040000000003</c:v>
                </c:pt>
                <c:pt idx="1">
                  <c:v>6.7968978399999997</c:v>
                </c:pt>
                <c:pt idx="2">
                  <c:v>6.2974779999999999</c:v>
                </c:pt>
                <c:pt idx="3">
                  <c:v>6.2879100000000001</c:v>
                </c:pt>
                <c:pt idx="4">
                  <c:v>5.8646120000000002</c:v>
                </c:pt>
                <c:pt idx="5">
                  <c:v>5.9180619999999999</c:v>
                </c:pt>
                <c:pt idx="6">
                  <c:v>6.2790059999999999</c:v>
                </c:pt>
                <c:pt idx="7">
                  <c:v>6.5912730000000002</c:v>
                </c:pt>
                <c:pt idx="8">
                  <c:v>6.6732740000000002</c:v>
                </c:pt>
                <c:pt idx="9">
                  <c:v>6.6780670000000004</c:v>
                </c:pt>
                <c:pt idx="10">
                  <c:v>4.8309792199999997</c:v>
                </c:pt>
                <c:pt idx="11">
                  <c:v>6.2172429999999999</c:v>
                </c:pt>
                <c:pt idx="12">
                  <c:v>6.5362479999999996</c:v>
                </c:pt>
                <c:pt idx="13">
                  <c:v>6.8298300000000003</c:v>
                </c:pt>
                <c:pt idx="14">
                  <c:v>6.773123</c:v>
                </c:pt>
                <c:pt idx="15">
                  <c:v>7.2115210000000003</c:v>
                </c:pt>
                <c:pt idx="16">
                  <c:v>7.8518297199999996</c:v>
                </c:pt>
                <c:pt idx="17">
                  <c:v>7.7718990000000003</c:v>
                </c:pt>
                <c:pt idx="18">
                  <c:v>7.8583619999999996</c:v>
                </c:pt>
                <c:pt idx="19">
                  <c:v>7.7270760000000003</c:v>
                </c:pt>
                <c:pt idx="20">
                  <c:v>7.3549059999999997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BB-4BE1-A1C7-B69AF74F6B39}"/>
            </c:ext>
          </c:extLst>
        </c:ser>
        <c:ser>
          <c:idx val="2"/>
          <c:order val="1"/>
          <c:tx>
            <c:v>Tax Credits Available</c:v>
          </c:tx>
          <c:spPr>
            <a:ln w="25400">
              <a:solidFill>
                <a:schemeClr val="tx2">
                  <a:lumMod val="60000"/>
                  <a:lumOff val="40000"/>
                </a:schemeClr>
              </a:solidFill>
              <a:prstDash val="lgDash"/>
            </a:ln>
          </c:spPr>
          <c:marker>
            <c:symbol val="none"/>
          </c:marker>
          <c:dLbls>
            <c:dLbl>
              <c:idx val="3"/>
              <c:layout>
                <c:manualLayout>
                  <c:x val="-6.9097836377490937E-2"/>
                  <c:y val="-2.6664752012381433E-2"/>
                </c:manualLayout>
              </c:layout>
              <c:tx>
                <c:rich>
                  <a:bodyPr/>
                  <a:lstStyle/>
                  <a:p>
                    <a:pPr>
                      <a:defRPr sz="1000" b="1" i="0" u="none" strike="noStrike" baseline="0">
                        <a:solidFill>
                          <a:srgbClr val="000000"/>
                        </a:solidFill>
                        <a:latin typeface="Franklin Gothic Book" panose="020B0503020102020204" pitchFamily="34" charset="0"/>
                        <a:ea typeface="Verdana"/>
                        <a:cs typeface="Verdana"/>
                      </a:defRPr>
                    </a:pPr>
                    <a:r>
                      <a:rPr lang="en-US" sz="1000" b="0" i="0" baseline="0">
                        <a:latin typeface="Franklin Gothic Medium" panose="020B0603020102020204" pitchFamily="34" charset="0"/>
                      </a:rPr>
                      <a:t>Tax Credits Available</a:t>
                    </a:r>
                    <a:endParaRPr lang="en-US" b="0" i="0" baseline="0">
                      <a:latin typeface="Franklin Gothic Medium" panose="020B0603020102020204" pitchFamily="34" charset="0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EBB-4BE1-A1C7-B69AF74F6B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aseline="0">
                    <a:latin typeface="Franklin Gothic Book" panose="020B05030201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'Excel Online'!$D$30:$D$51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'Excel Online'!$F$30:$F$51</c:f>
              <c:numCache>
                <c:formatCode>"$"#,##0.0</c:formatCode>
                <c:ptCount val="2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9</c:v>
                </c:pt>
                <c:pt idx="9">
                  <c:v>9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EBB-4BE1-A1C7-B69AF74F6B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246016"/>
        <c:axId val="72247552"/>
      </c:lineChart>
      <c:catAx>
        <c:axId val="72246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Franklin Gothic Medium" panose="020B0603020102020204" pitchFamily="34" charset="0"/>
                <a:ea typeface="Verdana"/>
                <a:cs typeface="Verdana"/>
              </a:defRPr>
            </a:pPr>
            <a:endParaRPr lang="en-US"/>
          </a:p>
        </c:txPr>
        <c:crossAx val="722475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72247552"/>
        <c:scaling>
          <c:orientation val="minMax"/>
          <c:max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Franklin Gothic Medium" panose="020B0603020102020204" pitchFamily="34" charset="0"/>
                    <a:ea typeface="Verdana"/>
                    <a:cs typeface="Verdana"/>
                  </a:defRPr>
                </a:pPr>
                <a:r>
                  <a:rPr lang="en-US" sz="1000" b="0" i="0" baseline="0">
                    <a:latin typeface="Franklin Gothic Medium" panose="020B0603020102020204" pitchFamily="34" charset="0"/>
                  </a:rPr>
                  <a:t>($ millions)</a:t>
                </a:r>
              </a:p>
            </c:rich>
          </c:tx>
          <c:layout>
            <c:manualLayout>
              <c:xMode val="edge"/>
              <c:yMode val="edge"/>
              <c:x val="7.385524372230428E-3"/>
              <c:y val="0.44776223867538928"/>
            </c:manualLayout>
          </c:layout>
          <c:overlay val="0"/>
          <c:spPr>
            <a:noFill/>
            <a:ln w="25400">
              <a:noFill/>
            </a:ln>
          </c:spPr>
        </c:title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Franklin Gothic Medium" panose="020B0603020102020204" pitchFamily="34" charset="0"/>
                <a:ea typeface="Verdana"/>
                <a:cs typeface="Verdana"/>
              </a:defRPr>
            </a:pPr>
            <a:endParaRPr lang="en-US"/>
          </a:p>
        </c:txPr>
        <c:crossAx val="72246016"/>
        <c:crosses val="autoZero"/>
        <c:crossBetween val="midCat"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9525</xdr:colOff>
      <xdr:row>1</xdr:row>
      <xdr:rowOff>200025</xdr:rowOff>
    </xdr:from>
    <xdr:to>
      <xdr:col>14</xdr:col>
      <xdr:colOff>571500</xdr:colOff>
      <xdr:row>19</xdr:row>
      <xdr:rowOff>76200</xdr:rowOff>
    </xdr:to>
    <xdr:graphicFrame macro="">
      <xdr:nvGraphicFramePr>
        <xdr:cNvPr id="21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0.01994</cdr:x>
      <cdr:y>0.01241</cdr:y>
    </cdr:from>
    <cdr:to>
      <cdr:x>0.99263</cdr:x>
      <cdr:y>0.11407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6815" y="38890"/>
          <a:ext cx="7161745" cy="3185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Franklin Gothic Medium" panose="020B0603020102020204" pitchFamily="34" charset="0"/>
            </a:rPr>
            <a:t>NAP Tax Credits Available vs. Credits Issued</a:t>
          </a:r>
        </a:p>
        <a:p xmlns:a="http://schemas.openxmlformats.org/drawingml/2006/main"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Franklin Gothic Medium" panose="020B0603020102020204" pitchFamily="34" charset="0"/>
            </a:rPr>
            <a:t>($ millions)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pane ySplit="1" topLeftCell="A2" activePane="bottomLeft" state="frozen"/>
      <selection pane="bottomLeft"/>
    </sheetView>
  </sheetViews>
  <sheetFormatPr defaultColWidth="9.109375" defaultRowHeight="12.6" x14ac:dyDescent="0.2"/>
  <cols>
    <col min="1" max="1" width="5.5546875" style="4" bestFit="1" customWidth="1"/>
    <col min="2" max="2" width="19.5546875" style="4" bestFit="1" customWidth="1"/>
    <col min="3" max="3" width="15.5546875" style="4" bestFit="1" customWidth="1"/>
    <col min="4" max="4" width="11.88671875" style="4" bestFit="1" customWidth="1"/>
    <col min="5" max="16384" width="9.109375" style="4"/>
  </cols>
  <sheetData>
    <row r="1" spans="1:4" ht="20.100000000000001" customHeight="1" x14ac:dyDescent="0.35">
      <c r="A1" s="13" t="s">
        <v>52</v>
      </c>
      <c r="B1" s="11" t="s">
        <v>42</v>
      </c>
      <c r="C1" s="11" t="s">
        <v>40</v>
      </c>
      <c r="D1" s="11" t="s">
        <v>41</v>
      </c>
    </row>
    <row r="2" spans="1:4" ht="12.9" customHeight="1" x14ac:dyDescent="0.3">
      <c r="A2" s="8">
        <v>1999</v>
      </c>
      <c r="B2" s="9">
        <f>+'Available vs Used (2)'!B10/1000000</f>
        <v>4.6081919999999998</v>
      </c>
      <c r="C2" s="12">
        <f>+'Available vs Used (2)'!C10/1000000</f>
        <v>8</v>
      </c>
      <c r="D2" s="10">
        <f t="shared" ref="D2:D21" si="0">+B2/C2</f>
        <v>0.57602399999999998</v>
      </c>
    </row>
    <row r="3" spans="1:4" ht="12.9" customHeight="1" x14ac:dyDescent="0.3">
      <c r="A3" s="8">
        <v>2000</v>
      </c>
      <c r="B3" s="9">
        <f>+'Available vs Used (2)'!B11/1000000</f>
        <v>5.9193040000000003</v>
      </c>
      <c r="C3" s="12">
        <f>+'Available vs Used (2)'!C11/1000000</f>
        <v>8</v>
      </c>
      <c r="D3" s="10">
        <f t="shared" si="0"/>
        <v>0.73991300000000004</v>
      </c>
    </row>
    <row r="4" spans="1:4" ht="12.9" customHeight="1" x14ac:dyDescent="0.3">
      <c r="A4" s="8">
        <v>2001</v>
      </c>
      <c r="B4" s="9">
        <f>+'Available vs Used (2)'!B12/1000000</f>
        <v>6.7968978399999997</v>
      </c>
      <c r="C4" s="12">
        <f>+'Available vs Used (2)'!C12/1000000</f>
        <v>8</v>
      </c>
      <c r="D4" s="10">
        <f t="shared" si="0"/>
        <v>0.84961222999999997</v>
      </c>
    </row>
    <row r="5" spans="1:4" ht="12.9" customHeight="1" x14ac:dyDescent="0.3">
      <c r="A5" s="8">
        <v>2002</v>
      </c>
      <c r="B5" s="9">
        <f>+'Available vs Used (2)'!B13/1000000</f>
        <v>6.2974779999999999</v>
      </c>
      <c r="C5" s="12">
        <f>+'Available vs Used (2)'!C13/1000000</f>
        <v>8</v>
      </c>
      <c r="D5" s="10">
        <f t="shared" si="0"/>
        <v>0.78718474999999999</v>
      </c>
    </row>
    <row r="6" spans="1:4" ht="12.9" customHeight="1" x14ac:dyDescent="0.3">
      <c r="A6" s="8">
        <v>2003</v>
      </c>
      <c r="B6" s="9">
        <f>+'Available vs Used (2)'!B14/1000000</f>
        <v>6.2879100000000001</v>
      </c>
      <c r="C6" s="12">
        <f>+'Available vs Used (2)'!C14/1000000</f>
        <v>8</v>
      </c>
      <c r="D6" s="10">
        <f t="shared" si="0"/>
        <v>0.78598875000000001</v>
      </c>
    </row>
    <row r="7" spans="1:4" ht="12.9" customHeight="1" x14ac:dyDescent="0.3">
      <c r="A7" s="8">
        <v>2004</v>
      </c>
      <c r="B7" s="9">
        <f>+'Available vs Used (2)'!B15/1000000</f>
        <v>5.8646120000000002</v>
      </c>
      <c r="C7" s="12">
        <f>+'Available vs Used (2)'!C15/1000000</f>
        <v>8</v>
      </c>
      <c r="D7" s="10">
        <f t="shared" si="0"/>
        <v>0.73307650000000002</v>
      </c>
    </row>
    <row r="8" spans="1:4" ht="12.9" customHeight="1" x14ac:dyDescent="0.3">
      <c r="A8" s="8" t="s">
        <v>1</v>
      </c>
      <c r="B8" s="9">
        <f>+'Available vs Used (2)'!B16/1000000</f>
        <v>5.9180619999999999</v>
      </c>
      <c r="C8" s="12">
        <f>+'Available vs Used (2)'!C16/1000000</f>
        <v>8</v>
      </c>
      <c r="D8" s="10">
        <f t="shared" si="0"/>
        <v>0.73975774999999999</v>
      </c>
    </row>
    <row r="9" spans="1:4" ht="12.9" customHeight="1" x14ac:dyDescent="0.3">
      <c r="A9" s="8" t="s">
        <v>2</v>
      </c>
      <c r="B9" s="9">
        <f>+'Available vs Used (2)'!B17/1000000</f>
        <v>6.2790059999999999</v>
      </c>
      <c r="C9" s="12">
        <f>+'Available vs Used (2)'!C17/1000000</f>
        <v>8</v>
      </c>
      <c r="D9" s="10">
        <f t="shared" si="0"/>
        <v>0.78487574999999998</v>
      </c>
    </row>
    <row r="10" spans="1:4" ht="12.9" customHeight="1" x14ac:dyDescent="0.3">
      <c r="A10" s="8" t="s">
        <v>3</v>
      </c>
      <c r="B10" s="9">
        <f>+'Available vs Used (2)'!B18/1000000</f>
        <v>6.5912730000000002</v>
      </c>
      <c r="C10" s="12">
        <f>+'Available vs Used (2)'!C18/1000000</f>
        <v>8</v>
      </c>
      <c r="D10" s="10">
        <f t="shared" si="0"/>
        <v>0.82390912500000002</v>
      </c>
    </row>
    <row r="11" spans="1:4" ht="12.9" customHeight="1" x14ac:dyDescent="0.3">
      <c r="A11" s="8" t="s">
        <v>19</v>
      </c>
      <c r="B11" s="9">
        <f>+'Available vs Used (2)'!B19/1000000</f>
        <v>6.6732740000000002</v>
      </c>
      <c r="C11" s="12">
        <f>+'Available vs Used (2)'!C19/1000000</f>
        <v>9</v>
      </c>
      <c r="D11" s="10">
        <f t="shared" si="0"/>
        <v>0.74147488888888891</v>
      </c>
    </row>
    <row r="12" spans="1:4" ht="12.9" customHeight="1" x14ac:dyDescent="0.3">
      <c r="A12" s="8" t="s">
        <v>20</v>
      </c>
      <c r="B12" s="9">
        <f>+'Available vs Used (2)'!B20/1000000</f>
        <v>6.6780670000000004</v>
      </c>
      <c r="C12" s="12">
        <f>+'Available vs Used (2)'!C20/1000000</f>
        <v>9</v>
      </c>
      <c r="D12" s="10">
        <f t="shared" si="0"/>
        <v>0.74200744444444444</v>
      </c>
    </row>
    <row r="13" spans="1:4" ht="12.9" customHeight="1" x14ac:dyDescent="0.3">
      <c r="A13" s="8" t="s">
        <v>27</v>
      </c>
      <c r="B13" s="9">
        <f>+'Available vs Used (2)'!B21/1000000</f>
        <v>4.8309792199999997</v>
      </c>
      <c r="C13" s="12">
        <f>+'Available vs Used (2)'!C21/1000000</f>
        <v>7</v>
      </c>
      <c r="D13" s="10">
        <f t="shared" si="0"/>
        <v>0.69013988857142849</v>
      </c>
    </row>
    <row r="14" spans="1:4" ht="12.9" customHeight="1" x14ac:dyDescent="0.3">
      <c r="A14" s="8" t="s">
        <v>29</v>
      </c>
      <c r="B14" s="9">
        <f>+'Available vs Used (2)'!B22/1000000</f>
        <v>6.2172429999999999</v>
      </c>
      <c r="C14" s="12">
        <f>+'Available vs Used (2)'!C22/1000000</f>
        <v>7</v>
      </c>
      <c r="D14" s="10">
        <f t="shared" si="0"/>
        <v>0.88817757142857146</v>
      </c>
    </row>
    <row r="15" spans="1:4" ht="12.9" customHeight="1" x14ac:dyDescent="0.3">
      <c r="A15" s="8" t="s">
        <v>30</v>
      </c>
      <c r="B15" s="9">
        <f>+'Available vs Used (2)'!B23/1000000</f>
        <v>6.5362479999999996</v>
      </c>
      <c r="C15" s="12">
        <f>+'Available vs Used (2)'!C23/1000000</f>
        <v>7</v>
      </c>
      <c r="D15" s="10">
        <f t="shared" si="0"/>
        <v>0.93374971428571418</v>
      </c>
    </row>
    <row r="16" spans="1:4" ht="12.9" customHeight="1" x14ac:dyDescent="0.3">
      <c r="A16" s="8" t="s">
        <v>33</v>
      </c>
      <c r="B16" s="9">
        <f>+'Available vs Used (2)'!B24/1000000</f>
        <v>6.8298300000000003</v>
      </c>
      <c r="C16" s="12">
        <f>+'Available vs Used (2)'!C24/1000000</f>
        <v>7</v>
      </c>
      <c r="D16" s="10">
        <f t="shared" si="0"/>
        <v>0.97569000000000006</v>
      </c>
    </row>
    <row r="17" spans="1:4" ht="12.9" customHeight="1" x14ac:dyDescent="0.3">
      <c r="A17" s="8" t="s">
        <v>37</v>
      </c>
      <c r="B17" s="9">
        <f>+'Available vs Used (2)'!B25/1000000</f>
        <v>6.773123</v>
      </c>
      <c r="C17" s="12">
        <f>+'Available vs Used (2)'!C25/1000000</f>
        <v>7</v>
      </c>
      <c r="D17" s="10">
        <f t="shared" si="0"/>
        <v>0.96758900000000003</v>
      </c>
    </row>
    <row r="18" spans="1:4" ht="12.9" customHeight="1" x14ac:dyDescent="0.3">
      <c r="A18" s="8" t="s">
        <v>38</v>
      </c>
      <c r="B18" s="9">
        <f>+'Available vs Used (2)'!B26/1000000</f>
        <v>7.2115210000000003</v>
      </c>
      <c r="C18" s="12">
        <f>+'Available vs Used (2)'!C26/1000000</f>
        <v>7.5</v>
      </c>
      <c r="D18" s="10">
        <f t="shared" si="0"/>
        <v>0.96153613333333332</v>
      </c>
    </row>
    <row r="19" spans="1:4" ht="12.9" customHeight="1" x14ac:dyDescent="0.3">
      <c r="A19" s="8" t="s">
        <v>39</v>
      </c>
      <c r="B19" s="9">
        <f>+'Available vs Used (2)'!B27/1000000</f>
        <v>7.8518297199999996</v>
      </c>
      <c r="C19" s="12">
        <f>+'Available vs Used (2)'!C27/1000000</f>
        <v>8</v>
      </c>
      <c r="D19" s="10">
        <f t="shared" si="0"/>
        <v>0.98147871499999995</v>
      </c>
    </row>
    <row r="20" spans="1:4" ht="13.8" x14ac:dyDescent="0.3">
      <c r="A20" s="8" t="s">
        <v>43</v>
      </c>
      <c r="B20" s="9">
        <f>+'Available vs Used (2)'!B28/1000000</f>
        <v>7.7718990000000003</v>
      </c>
      <c r="C20" s="12">
        <f>+'Available vs Used (2)'!C28/1000000</f>
        <v>8</v>
      </c>
      <c r="D20" s="10">
        <f t="shared" si="0"/>
        <v>0.97148737500000004</v>
      </c>
    </row>
    <row r="21" spans="1:4" ht="13.8" x14ac:dyDescent="0.3">
      <c r="A21" s="8" t="s">
        <v>45</v>
      </c>
      <c r="B21" s="9">
        <f>+'Available vs Used (2)'!B29/1000000</f>
        <v>7.8613119999999999</v>
      </c>
      <c r="C21" s="12">
        <f>+'Available vs Used (2)'!C29/1000000</f>
        <v>8</v>
      </c>
      <c r="D21" s="10">
        <f t="shared" si="0"/>
        <v>0.98266399999999998</v>
      </c>
    </row>
    <row r="22" spans="1:4" ht="13.8" x14ac:dyDescent="0.3">
      <c r="A22" s="8" t="s">
        <v>46</v>
      </c>
      <c r="B22" s="9">
        <f>+'Available vs Used (2)'!B30/1000000</f>
        <v>7.8010060000000001</v>
      </c>
      <c r="C22" s="12">
        <f>+'Available vs Used (2)'!C30/1000000</f>
        <v>8</v>
      </c>
      <c r="D22" s="10">
        <f>+B22/C22</f>
        <v>0.97512575000000001</v>
      </c>
    </row>
    <row r="23" spans="1:4" ht="13.8" x14ac:dyDescent="0.3">
      <c r="A23" s="8" t="s">
        <v>53</v>
      </c>
      <c r="B23" s="9">
        <f>+'Available vs Used (2)'!B31/1000000</f>
        <v>7.3549059999999997</v>
      </c>
      <c r="C23" s="12">
        <f>+'Available vs Used (2)'!C31/1000000</f>
        <v>8</v>
      </c>
      <c r="D23" s="10">
        <f>+B23/C23</f>
        <v>0.91936324999999997</v>
      </c>
    </row>
  </sheetData>
  <autoFilter ref="A1:D1"/>
  <pageMargins left="0.3" right="0.3" top="0.3" bottom="0.3" header="0" footer="0"/>
  <pageSetup orientation="portrait" r:id="rId1"/>
  <headerFooter alignWithMargins="0">
    <oddHeader>&amp;C&amp;"Verdana,Bold"&amp;14Neighborhood Assistance Program (NAP) 
Tax Credits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8"/>
  <sheetViews>
    <sheetView workbookViewId="0">
      <pane ySplit="9" topLeftCell="A25" activePane="bottomLeft" state="frozen"/>
      <selection pane="bottomLeft" activeCell="B30" sqref="B30"/>
    </sheetView>
  </sheetViews>
  <sheetFormatPr defaultColWidth="9.109375" defaultRowHeight="12.6" x14ac:dyDescent="0.2"/>
  <cols>
    <col min="1" max="1" width="12.109375" style="4" customWidth="1"/>
    <col min="2" max="2" width="14" style="4" customWidth="1"/>
    <col min="3" max="3" width="20.109375" style="4" customWidth="1"/>
    <col min="4" max="4" width="21.109375" style="4" customWidth="1"/>
    <col min="5" max="5" width="23.5546875" style="4" customWidth="1"/>
    <col min="6" max="6" width="28.44140625" style="4" customWidth="1"/>
    <col min="7" max="7" width="15.6640625" style="4" customWidth="1"/>
    <col min="8" max="8" width="13.44140625" style="4" bestFit="1" customWidth="1"/>
    <col min="9" max="16384" width="9.109375" style="4"/>
  </cols>
  <sheetData>
    <row r="1" spans="1:14" ht="15" customHeight="1" x14ac:dyDescent="0.2">
      <c r="A1" s="15" t="s">
        <v>44</v>
      </c>
      <c r="B1" s="16"/>
      <c r="C1" s="16"/>
      <c r="D1" s="16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5" customHeight="1" x14ac:dyDescent="0.2">
      <c r="A2" s="15" t="s">
        <v>17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39" x14ac:dyDescent="0.2">
      <c r="A3" s="19" t="s">
        <v>16</v>
      </c>
      <c r="B3" s="19" t="s">
        <v>31</v>
      </c>
      <c r="C3" s="19" t="s">
        <v>0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idden="1" x14ac:dyDescent="0.2">
      <c r="A4" s="23">
        <v>1993</v>
      </c>
      <c r="B4" s="24">
        <v>4500000</v>
      </c>
      <c r="C4" s="24" t="e">
        <f>'POWER BI'!#REF!</f>
        <v>#REF!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hidden="1" x14ac:dyDescent="0.2">
      <c r="A5" s="23">
        <v>1994</v>
      </c>
      <c r="B5" s="24">
        <v>4845995</v>
      </c>
      <c r="C5" s="24">
        <v>5250000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 hidden="1" x14ac:dyDescent="0.2">
      <c r="A6" s="23">
        <v>1995</v>
      </c>
      <c r="B6" s="24">
        <v>4445132</v>
      </c>
      <c r="C6" s="7">
        <v>5250000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idden="1" x14ac:dyDescent="0.2">
      <c r="A7" s="6">
        <v>1996</v>
      </c>
      <c r="B7" s="24">
        <v>4239883</v>
      </c>
      <c r="C7" s="7">
        <v>5250000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1:14" hidden="1" x14ac:dyDescent="0.2">
      <c r="A8" s="6">
        <v>1997</v>
      </c>
      <c r="B8" s="24">
        <v>4404325</v>
      </c>
      <c r="C8" s="7">
        <v>5250000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4" hidden="1" x14ac:dyDescent="0.2">
      <c r="A9" s="6">
        <v>1998</v>
      </c>
      <c r="B9" s="24">
        <v>4019368</v>
      </c>
      <c r="C9" s="7">
        <v>5250000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spans="1:14" ht="15" customHeight="1" x14ac:dyDescent="0.2">
      <c r="A10" s="6">
        <v>1999</v>
      </c>
      <c r="B10" s="24">
        <v>4608192</v>
      </c>
      <c r="C10" s="7">
        <v>8000000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ht="15" customHeight="1" x14ac:dyDescent="0.2">
      <c r="A11" s="6">
        <v>2000</v>
      </c>
      <c r="B11" s="24">
        <v>5919304</v>
      </c>
      <c r="C11" s="7">
        <v>8000000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15" customHeight="1" x14ac:dyDescent="0.2">
      <c r="A12" s="6">
        <v>2001</v>
      </c>
      <c r="B12" s="24">
        <v>6796897.8399999999</v>
      </c>
      <c r="C12" s="7">
        <v>8000000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ht="15" customHeight="1" x14ac:dyDescent="0.2">
      <c r="A13" s="6">
        <v>2002</v>
      </c>
      <c r="B13" s="24">
        <v>6297478</v>
      </c>
      <c r="C13" s="7">
        <v>8000000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14" ht="15" customHeight="1" x14ac:dyDescent="0.2">
      <c r="A14" s="6">
        <v>2003</v>
      </c>
      <c r="B14" s="24">
        <v>6287910</v>
      </c>
      <c r="C14" s="7">
        <v>8000000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1:14" ht="15" customHeight="1" x14ac:dyDescent="0.2">
      <c r="A15" s="6">
        <v>2004</v>
      </c>
      <c r="B15" s="24">
        <v>5864612</v>
      </c>
      <c r="C15" s="7">
        <v>8000000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1:14" ht="15" customHeight="1" x14ac:dyDescent="0.2">
      <c r="A16" s="6" t="s">
        <v>1</v>
      </c>
      <c r="B16" s="24">
        <v>5918062</v>
      </c>
      <c r="C16" s="7">
        <v>8000000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ht="15" customHeight="1" x14ac:dyDescent="0.2">
      <c r="A17" s="6" t="s">
        <v>2</v>
      </c>
      <c r="B17" s="24">
        <v>6279006</v>
      </c>
      <c r="C17" s="7">
        <v>8000000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4" ht="15" customHeight="1" x14ac:dyDescent="0.2">
      <c r="A18" s="6" t="s">
        <v>3</v>
      </c>
      <c r="B18" s="24">
        <v>6591273</v>
      </c>
      <c r="C18" s="7">
        <v>8000000</v>
      </c>
      <c r="D18" s="37"/>
      <c r="E18" s="37"/>
      <c r="F18" s="37"/>
      <c r="G18" s="14"/>
      <c r="H18" s="14"/>
      <c r="I18" s="14"/>
      <c r="J18" s="14"/>
      <c r="K18" s="14"/>
      <c r="L18" s="14"/>
      <c r="M18" s="14"/>
      <c r="N18" s="14"/>
    </row>
    <row r="19" spans="1:14" ht="15" customHeight="1" x14ac:dyDescent="0.2">
      <c r="A19" s="6" t="s">
        <v>19</v>
      </c>
      <c r="B19" s="24">
        <v>6673274</v>
      </c>
      <c r="C19" s="7">
        <v>9000000</v>
      </c>
      <c r="D19" s="37"/>
      <c r="E19" s="37"/>
      <c r="F19" s="37"/>
      <c r="G19" s="14"/>
      <c r="H19" s="14"/>
      <c r="I19" s="14"/>
      <c r="J19" s="14"/>
      <c r="K19" s="14"/>
      <c r="L19" s="14"/>
      <c r="M19" s="14"/>
      <c r="N19" s="14"/>
    </row>
    <row r="20" spans="1:14" ht="15" customHeight="1" x14ac:dyDescent="0.2">
      <c r="A20" s="6" t="s">
        <v>20</v>
      </c>
      <c r="B20" s="7">
        <v>6678067</v>
      </c>
      <c r="C20" s="7">
        <v>9000000</v>
      </c>
      <c r="D20" s="37"/>
      <c r="E20" s="37"/>
      <c r="F20" s="37"/>
      <c r="G20" s="14"/>
      <c r="H20" s="14"/>
      <c r="I20" s="14"/>
      <c r="J20" s="14"/>
      <c r="K20" s="14"/>
      <c r="L20" s="14"/>
      <c r="M20" s="14"/>
      <c r="N20" s="14"/>
    </row>
    <row r="21" spans="1:14" ht="15" customHeight="1" x14ac:dyDescent="0.2">
      <c r="A21" s="6" t="s">
        <v>27</v>
      </c>
      <c r="B21" s="7">
        <v>4830979.22</v>
      </c>
      <c r="C21" s="7">
        <v>7000000</v>
      </c>
      <c r="D21" s="37"/>
      <c r="E21" s="37"/>
      <c r="F21" s="37"/>
      <c r="G21" s="14"/>
      <c r="H21" s="14"/>
      <c r="I21" s="14"/>
      <c r="J21" s="14"/>
      <c r="K21" s="14"/>
      <c r="L21" s="14"/>
      <c r="M21" s="14"/>
      <c r="N21" s="14"/>
    </row>
    <row r="22" spans="1:14" ht="15" customHeight="1" x14ac:dyDescent="0.2">
      <c r="A22" s="6" t="s">
        <v>29</v>
      </c>
      <c r="B22" s="7">
        <v>6217243</v>
      </c>
      <c r="C22" s="7">
        <v>7000000</v>
      </c>
      <c r="D22" s="37"/>
      <c r="E22" s="37"/>
      <c r="F22" s="37"/>
      <c r="G22" s="14"/>
      <c r="H22" s="14"/>
      <c r="I22" s="14"/>
      <c r="J22" s="14"/>
      <c r="K22" s="14"/>
      <c r="L22" s="14"/>
      <c r="M22" s="14"/>
      <c r="N22" s="14"/>
    </row>
    <row r="23" spans="1:14" ht="15" customHeight="1" x14ac:dyDescent="0.2">
      <c r="A23" s="6" t="s">
        <v>30</v>
      </c>
      <c r="B23" s="7">
        <v>6536248</v>
      </c>
      <c r="C23" s="7">
        <v>7000000</v>
      </c>
      <c r="D23" s="37"/>
      <c r="E23" s="37"/>
      <c r="F23" s="37"/>
      <c r="G23" s="14"/>
      <c r="H23" s="14"/>
      <c r="I23" s="14"/>
      <c r="J23" s="14"/>
      <c r="K23" s="14"/>
      <c r="L23" s="14"/>
      <c r="M23" s="14"/>
      <c r="N23" s="14"/>
    </row>
    <row r="24" spans="1:14" ht="15" customHeight="1" x14ac:dyDescent="0.2">
      <c r="A24" s="6" t="s">
        <v>33</v>
      </c>
      <c r="B24" s="7">
        <v>6829830</v>
      </c>
      <c r="C24" s="7">
        <v>7000000</v>
      </c>
      <c r="D24" s="37"/>
      <c r="E24" s="37"/>
      <c r="F24" s="37"/>
      <c r="G24" s="14"/>
      <c r="H24" s="14"/>
      <c r="I24" s="14"/>
      <c r="J24" s="14"/>
      <c r="K24" s="14"/>
      <c r="L24" s="14"/>
      <c r="M24" s="14"/>
      <c r="N24" s="14"/>
    </row>
    <row r="25" spans="1:14" ht="15" customHeight="1" x14ac:dyDescent="0.2">
      <c r="A25" s="6" t="s">
        <v>37</v>
      </c>
      <c r="B25" s="7">
        <v>6773123</v>
      </c>
      <c r="C25" s="7">
        <v>7000000</v>
      </c>
      <c r="D25" s="37"/>
      <c r="E25" s="37"/>
      <c r="F25" s="37"/>
      <c r="G25" s="14"/>
      <c r="H25" s="14"/>
      <c r="I25" s="14"/>
      <c r="J25" s="14"/>
      <c r="K25" s="14"/>
      <c r="L25" s="14"/>
      <c r="M25" s="14"/>
      <c r="N25" s="14"/>
    </row>
    <row r="26" spans="1:14" ht="15" customHeight="1" x14ac:dyDescent="0.2">
      <c r="A26" s="6" t="s">
        <v>38</v>
      </c>
      <c r="B26" s="7">
        <v>7211521</v>
      </c>
      <c r="C26" s="7">
        <v>7500000</v>
      </c>
      <c r="D26" s="37"/>
      <c r="E26" s="37"/>
      <c r="F26" s="37"/>
      <c r="G26" s="14"/>
      <c r="H26" s="14"/>
      <c r="I26" s="14"/>
      <c r="J26" s="14"/>
      <c r="K26" s="14"/>
      <c r="L26" s="14"/>
      <c r="M26" s="14"/>
      <c r="N26" s="14"/>
    </row>
    <row r="27" spans="1:14" ht="15" customHeight="1" x14ac:dyDescent="0.2">
      <c r="A27" s="6" t="s">
        <v>39</v>
      </c>
      <c r="B27" s="7">
        <v>7851829.7199999997</v>
      </c>
      <c r="C27" s="7">
        <v>8000000</v>
      </c>
      <c r="D27" s="36"/>
      <c r="E27" s="36"/>
      <c r="F27" s="36"/>
      <c r="G27" s="14"/>
      <c r="H27" s="14"/>
      <c r="I27" s="14"/>
      <c r="J27" s="14"/>
      <c r="K27" s="14"/>
      <c r="L27" s="14"/>
      <c r="M27" s="14"/>
      <c r="N27" s="14"/>
    </row>
    <row r="28" spans="1:14" ht="15" customHeight="1" x14ac:dyDescent="0.2">
      <c r="A28" s="6" t="s">
        <v>43</v>
      </c>
      <c r="B28" s="7">
        <v>7771899</v>
      </c>
      <c r="C28" s="7">
        <v>8000000</v>
      </c>
      <c r="D28" s="36"/>
      <c r="E28" s="14">
        <v>7771899</v>
      </c>
      <c r="F28" s="29">
        <f>+B28-E28</f>
        <v>0</v>
      </c>
      <c r="H28" s="4">
        <v>14.25</v>
      </c>
      <c r="I28" s="14"/>
      <c r="J28" s="14"/>
      <c r="K28" s="14"/>
      <c r="L28" s="14"/>
      <c r="M28" s="14"/>
      <c r="N28" s="14"/>
    </row>
    <row r="29" spans="1:14" ht="15" customHeight="1" x14ac:dyDescent="0.2">
      <c r="A29" s="6" t="s">
        <v>45</v>
      </c>
      <c r="B29" s="7">
        <v>7861312</v>
      </c>
      <c r="C29" s="7">
        <v>8000000</v>
      </c>
      <c r="D29" s="36" t="s">
        <v>54</v>
      </c>
      <c r="E29" s="14">
        <v>7858362</v>
      </c>
      <c r="F29" s="29">
        <f>+B29-E29</f>
        <v>2950</v>
      </c>
      <c r="H29" s="4">
        <f>+H28-10</f>
        <v>4.25</v>
      </c>
      <c r="I29" s="14"/>
      <c r="J29" s="14"/>
      <c r="K29" s="14"/>
      <c r="L29" s="14"/>
      <c r="M29" s="14"/>
      <c r="N29" s="14"/>
    </row>
    <row r="30" spans="1:14" ht="15" customHeight="1" x14ac:dyDescent="0.2">
      <c r="A30" s="6" t="s">
        <v>46</v>
      </c>
      <c r="B30" s="7">
        <v>7801006</v>
      </c>
      <c r="C30" s="7">
        <v>8000000</v>
      </c>
      <c r="D30" s="36" t="s">
        <v>54</v>
      </c>
      <c r="E30" s="14">
        <v>7727076</v>
      </c>
      <c r="F30" s="29">
        <f>+B30-E30</f>
        <v>73930</v>
      </c>
      <c r="H30" s="4">
        <f>+H29-0.5</f>
        <v>3.75</v>
      </c>
      <c r="I30" s="14"/>
      <c r="J30" s="14"/>
      <c r="K30" s="14"/>
      <c r="L30" s="14"/>
      <c r="M30" s="14"/>
      <c r="N30" s="14"/>
    </row>
    <row r="31" spans="1:14" x14ac:dyDescent="0.2">
      <c r="A31" s="6" t="s">
        <v>53</v>
      </c>
      <c r="B31" s="35">
        <v>7354906</v>
      </c>
      <c r="C31" s="7">
        <v>8000000</v>
      </c>
      <c r="D31" s="36" t="s">
        <v>54</v>
      </c>
      <c r="E31" s="14"/>
      <c r="F31" s="14"/>
      <c r="G31" s="14"/>
      <c r="H31" s="14"/>
      <c r="I31" s="14"/>
      <c r="J31" s="14"/>
      <c r="K31" s="14"/>
      <c r="L31" s="14"/>
      <c r="M31" s="14"/>
      <c r="N31" s="14"/>
    </row>
    <row r="32" spans="1:14" ht="42.75" customHeight="1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</row>
    <row r="33" spans="1:14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14" hidden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14" hidden="1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14" hidden="1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</row>
    <row r="37" spans="1:14" hidden="1" x14ac:dyDescent="0.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</row>
    <row r="38" spans="1:14" hidden="1" x14ac:dyDescent="0.2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39" spans="1:14" hidden="1" x14ac:dyDescent="0.2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</row>
    <row r="40" spans="1:14" hidden="1" x14ac:dyDescent="0.2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</row>
    <row r="41" spans="1:14" hidden="1" x14ac:dyDescent="0.2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</row>
    <row r="42" spans="1:14" hidden="1" x14ac:dyDescent="0.2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</row>
    <row r="43" spans="1:14" hidden="1" x14ac:dyDescent="0.2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</row>
    <row r="44" spans="1:14" hidden="1" x14ac:dyDescent="0.2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</row>
    <row r="45" spans="1:14" hidden="1" x14ac:dyDescent="0.2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</row>
    <row r="46" spans="1:14" hidden="1" x14ac:dyDescent="0.2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</row>
    <row r="47" spans="1:14" hidden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</row>
    <row r="48" spans="1:14" hidden="1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</row>
    <row r="49" spans="1:14" hidden="1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</row>
    <row r="50" spans="1:14" hidden="1" x14ac:dyDescent="0.2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</row>
    <row r="51" spans="1:14" hidden="1" x14ac:dyDescent="0.2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</row>
    <row r="52" spans="1:14" hidden="1" x14ac:dyDescent="0.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</row>
    <row r="53" spans="1:14" x14ac:dyDescent="0.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</row>
    <row r="54" spans="1:14" x14ac:dyDescent="0.2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</row>
    <row r="55" spans="1:14" x14ac:dyDescent="0.2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</row>
    <row r="56" spans="1:14" x14ac:dyDescent="0.2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1:14" x14ac:dyDescent="0.2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</row>
    <row r="58" spans="1:14" x14ac:dyDescent="0.2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</row>
    <row r="59" spans="1:14" x14ac:dyDescent="0.2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</row>
    <row r="60" spans="1:14" x14ac:dyDescent="0.2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</row>
    <row r="61" spans="1:14" x14ac:dyDescent="0.2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</row>
    <row r="62" spans="1:14" x14ac:dyDescent="0.2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</row>
    <row r="63" spans="1:14" x14ac:dyDescent="0.2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</row>
    <row r="64" spans="1:14" x14ac:dyDescent="0.2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</row>
    <row r="65" spans="1:14" x14ac:dyDescent="0.2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</row>
    <row r="66" spans="1:14" x14ac:dyDescent="0.2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</row>
    <row r="67" spans="1:14" x14ac:dyDescent="0.2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</row>
    <row r="68" spans="1:14" x14ac:dyDescent="0.2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</row>
    <row r="69" spans="1:14" x14ac:dyDescent="0.2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</row>
    <row r="70" spans="1:14" x14ac:dyDescent="0.2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</row>
    <row r="71" spans="1:14" x14ac:dyDescent="0.2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</row>
    <row r="72" spans="1:14" x14ac:dyDescent="0.2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</row>
    <row r="73" spans="1:14" x14ac:dyDescent="0.2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</row>
    <row r="74" spans="1:14" x14ac:dyDescent="0.2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</row>
    <row r="75" spans="1:14" x14ac:dyDescent="0.2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</row>
    <row r="76" spans="1:14" x14ac:dyDescent="0.2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</row>
    <row r="77" spans="1:14" x14ac:dyDescent="0.2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</row>
    <row r="78" spans="1:14" x14ac:dyDescent="0.2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</row>
    <row r="79" spans="1:14" x14ac:dyDescent="0.2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</row>
    <row r="80" spans="1:14" x14ac:dyDescent="0.2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</row>
    <row r="81" spans="1:14" x14ac:dyDescent="0.2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</row>
    <row r="82" spans="1:14" x14ac:dyDescent="0.2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</row>
    <row r="83" spans="1:14" x14ac:dyDescent="0.2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</row>
    <row r="84" spans="1:14" x14ac:dyDescent="0.2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</row>
    <row r="85" spans="1:14" x14ac:dyDescent="0.2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</row>
    <row r="86" spans="1:14" x14ac:dyDescent="0.2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</row>
    <row r="87" spans="1:14" x14ac:dyDescent="0.2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</row>
    <row r="88" spans="1:14" x14ac:dyDescent="0.2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</row>
    <row r="89" spans="1:14" x14ac:dyDescent="0.2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</row>
    <row r="90" spans="1:14" x14ac:dyDescent="0.2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</row>
    <row r="91" spans="1:14" x14ac:dyDescent="0.2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</row>
    <row r="92" spans="1:14" x14ac:dyDescent="0.2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</row>
    <row r="93" spans="1:14" x14ac:dyDescent="0.2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</row>
    <row r="94" spans="1:14" x14ac:dyDescent="0.2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</row>
    <row r="95" spans="1:14" x14ac:dyDescent="0.2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</row>
    <row r="96" spans="1:14" x14ac:dyDescent="0.2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</row>
    <row r="97" spans="1:14" x14ac:dyDescent="0.2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</row>
    <row r="98" spans="1:14" x14ac:dyDescent="0.2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</row>
    <row r="99" spans="1:14" x14ac:dyDescent="0.2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</row>
    <row r="100" spans="1:14" x14ac:dyDescent="0.2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</row>
    <row r="101" spans="1:14" x14ac:dyDescent="0.2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</row>
    <row r="102" spans="1:14" x14ac:dyDescent="0.2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</row>
    <row r="103" spans="1:14" x14ac:dyDescent="0.2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</row>
    <row r="104" spans="1:14" x14ac:dyDescent="0.2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</row>
    <row r="105" spans="1:14" x14ac:dyDescent="0.2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</row>
    <row r="106" spans="1:14" x14ac:dyDescent="0.2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</row>
    <row r="107" spans="1:14" x14ac:dyDescent="0.2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</row>
    <row r="108" spans="1:14" x14ac:dyDescent="0.2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</row>
    <row r="109" spans="1:14" x14ac:dyDescent="0.2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</row>
    <row r="110" spans="1:14" x14ac:dyDescent="0.2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</row>
    <row r="111" spans="1:14" x14ac:dyDescent="0.2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</row>
    <row r="112" spans="1:14" x14ac:dyDescent="0.2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</row>
    <row r="113" spans="1:14" x14ac:dyDescent="0.2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</row>
    <row r="114" spans="1:14" x14ac:dyDescent="0.2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</row>
    <row r="115" spans="1:14" x14ac:dyDescent="0.2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</row>
    <row r="116" spans="1:14" x14ac:dyDescent="0.2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</row>
    <row r="117" spans="1:14" x14ac:dyDescent="0.2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</row>
    <row r="118" spans="1:14" x14ac:dyDescent="0.2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</row>
  </sheetData>
  <mergeCells count="9">
    <mergeCell ref="D23:F23"/>
    <mergeCell ref="D24:F24"/>
    <mergeCell ref="D25:F25"/>
    <mergeCell ref="D26:F26"/>
    <mergeCell ref="D18:F18"/>
    <mergeCell ref="D19:F19"/>
    <mergeCell ref="D20:F20"/>
    <mergeCell ref="D21:F21"/>
    <mergeCell ref="D22:F22"/>
  </mergeCells>
  <pageMargins left="0.3" right="0.3" top="0.3" bottom="0.3" header="0" footer="0"/>
  <pageSetup orientation="portrait" r:id="rId1"/>
  <headerFooter alignWithMargins="0">
    <oddHeader>&amp;C&amp;"Verdana,Bold"&amp;14Neighborhood Assistance Program (NAP) 
Tax Credits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9"/>
  <sheetViews>
    <sheetView tabSelected="1" workbookViewId="0">
      <pane ySplit="1" topLeftCell="A2" activePane="bottomLeft" state="frozen"/>
      <selection pane="bottomLeft" activeCell="B31" sqref="B31"/>
    </sheetView>
  </sheetViews>
  <sheetFormatPr defaultColWidth="9.109375" defaultRowHeight="12.6" x14ac:dyDescent="0.2"/>
  <cols>
    <col min="1" max="1" width="9.109375" style="4" customWidth="1"/>
    <col min="2" max="3" width="14.33203125" style="4" customWidth="1"/>
    <col min="4" max="4" width="10.6640625" style="4" customWidth="1"/>
    <col min="5" max="5" width="8.6640625" style="4" customWidth="1"/>
    <col min="6" max="6" width="13" style="4" customWidth="1"/>
    <col min="7" max="7" width="9.109375" style="4" customWidth="1"/>
    <col min="8" max="9" width="14.33203125" style="4" customWidth="1"/>
    <col min="10" max="10" width="15.6640625" style="4" customWidth="1"/>
    <col min="11" max="12" width="12.6640625" style="4" hidden="1" customWidth="1"/>
    <col min="13" max="13" width="14" style="4" hidden="1" customWidth="1"/>
    <col min="14" max="14" width="20.109375" style="4" hidden="1" customWidth="1"/>
    <col min="15" max="15" width="21.109375" style="4" customWidth="1"/>
    <col min="16" max="16" width="23.5546875" style="4" customWidth="1"/>
    <col min="17" max="17" width="28.44140625" style="4" customWidth="1"/>
    <col min="18" max="18" width="15.6640625" style="4" customWidth="1"/>
    <col min="19" max="16384" width="9.109375" style="4"/>
  </cols>
  <sheetData>
    <row r="1" spans="1:25" ht="18.600000000000001" x14ac:dyDescent="0.4">
      <c r="A1" s="14"/>
      <c r="B1" s="38" t="s">
        <v>51</v>
      </c>
      <c r="C1" s="38"/>
      <c r="D1" s="38"/>
      <c r="E1" s="38"/>
      <c r="F1" s="38"/>
      <c r="G1" s="38"/>
      <c r="H1" s="38"/>
      <c r="I1" s="38"/>
      <c r="J1" s="38"/>
      <c r="K1" s="38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</row>
    <row r="2" spans="1:25" ht="18" customHeight="1" x14ac:dyDescent="0.2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8" customHeight="1" x14ac:dyDescent="0.2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</row>
    <row r="4" spans="1:25" ht="18" customHeight="1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</row>
    <row r="5" spans="1:25" ht="14.1" customHeight="1" x14ac:dyDescent="0.2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</row>
    <row r="6" spans="1:25" ht="14.1" customHeight="1" x14ac:dyDescent="0.2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ht="14.1" customHeight="1" x14ac:dyDescent="0.2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</row>
    <row r="8" spans="1:25" ht="14.1" customHeight="1" x14ac:dyDescent="0.2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</row>
    <row r="9" spans="1:25" ht="14.1" customHeight="1" x14ac:dyDescent="0.2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</row>
    <row r="10" spans="1:25" ht="14.1" customHeight="1" x14ac:dyDescent="0.2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</row>
    <row r="11" spans="1:25" ht="14.1" customHeight="1" x14ac:dyDescent="0.2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</row>
    <row r="12" spans="1:25" ht="14.1" customHeight="1" x14ac:dyDescent="0.2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</row>
    <row r="13" spans="1:25" ht="14.1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</row>
    <row r="14" spans="1:25" ht="14.1" customHeight="1" x14ac:dyDescent="0.2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</row>
    <row r="15" spans="1:25" ht="14.1" customHeight="1" x14ac:dyDescent="0.2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</row>
    <row r="16" spans="1:25" ht="14.1" customHeight="1" x14ac:dyDescent="0.2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</row>
    <row r="17" spans="1:25" ht="14.1" customHeight="1" x14ac:dyDescent="0.2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</row>
    <row r="18" spans="1:25" ht="14.1" customHeight="1" x14ac:dyDescent="0.2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</row>
    <row r="19" spans="1:25" ht="14.1" customHeight="1" x14ac:dyDescent="0.2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</row>
    <row r="20" spans="1:25" ht="14.1" customHeight="1" x14ac:dyDescent="0.2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</row>
    <row r="21" spans="1:25" ht="15" customHeight="1" x14ac:dyDescent="0.2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5" t="s">
        <v>44</v>
      </c>
      <c r="M21" s="16"/>
      <c r="N21" s="16"/>
      <c r="O21" s="16"/>
      <c r="P21" s="14"/>
      <c r="Q21" s="14"/>
      <c r="R21" s="14"/>
      <c r="S21" s="14"/>
      <c r="T21" s="14"/>
      <c r="U21" s="14"/>
      <c r="V21" s="14"/>
      <c r="W21" s="14"/>
      <c r="X21" s="14"/>
      <c r="Y21" s="14"/>
    </row>
    <row r="22" spans="1:25" ht="15" customHeight="1" x14ac:dyDescent="0.35">
      <c r="A22" s="14"/>
      <c r="B22" s="14"/>
      <c r="C22" s="14"/>
      <c r="D22" s="40" t="s">
        <v>36</v>
      </c>
      <c r="E22" s="39" t="s">
        <v>18</v>
      </c>
      <c r="F22" s="39"/>
      <c r="G22" s="17"/>
      <c r="H22" s="14"/>
      <c r="I22" s="14"/>
      <c r="J22" s="14"/>
      <c r="K22" s="14"/>
      <c r="L22" s="15" t="s">
        <v>17</v>
      </c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</row>
    <row r="23" spans="1:25" ht="47.25" customHeight="1" x14ac:dyDescent="0.35">
      <c r="A23" s="14"/>
      <c r="B23" s="14"/>
      <c r="C23" s="14"/>
      <c r="D23" s="41"/>
      <c r="E23" s="18" t="s">
        <v>31</v>
      </c>
      <c r="F23" s="18" t="s">
        <v>0</v>
      </c>
      <c r="G23" s="18" t="s">
        <v>32</v>
      </c>
      <c r="H23" s="14"/>
      <c r="I23" s="14"/>
      <c r="J23" s="14"/>
      <c r="K23" s="14"/>
      <c r="L23" s="19" t="s">
        <v>16</v>
      </c>
      <c r="M23" s="19" t="s">
        <v>31</v>
      </c>
      <c r="N23" s="19" t="s">
        <v>0</v>
      </c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</row>
    <row r="24" spans="1:25" hidden="1" x14ac:dyDescent="0.2">
      <c r="A24" s="14"/>
      <c r="B24" s="14"/>
      <c r="C24" s="14"/>
      <c r="D24" s="20">
        <v>1993</v>
      </c>
      <c r="E24" s="21">
        <f t="shared" ref="E24:F28" si="0">+M24/1000000</f>
        <v>4.5</v>
      </c>
      <c r="F24" s="21">
        <f t="shared" si="0"/>
        <v>5.25</v>
      </c>
      <c r="G24" s="22">
        <f t="shared" ref="G24:G32" si="1">E24/F24</f>
        <v>0.8571428571428571</v>
      </c>
      <c r="H24" s="14"/>
      <c r="I24" s="14"/>
      <c r="J24" s="14"/>
      <c r="K24" s="14"/>
      <c r="L24" s="23">
        <v>1993</v>
      </c>
      <c r="M24" s="24">
        <v>4500000</v>
      </c>
      <c r="N24" s="24">
        <v>5250000</v>
      </c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</row>
    <row r="25" spans="1:25" hidden="1" x14ac:dyDescent="0.2">
      <c r="A25" s="14"/>
      <c r="B25" s="14"/>
      <c r="C25" s="14"/>
      <c r="D25" s="20">
        <v>1994</v>
      </c>
      <c r="E25" s="21">
        <f t="shared" si="0"/>
        <v>4.8459950000000003</v>
      </c>
      <c r="F25" s="21">
        <f t="shared" si="0"/>
        <v>5.25</v>
      </c>
      <c r="G25" s="22">
        <f t="shared" si="1"/>
        <v>0.92304666666666668</v>
      </c>
      <c r="H25" s="14"/>
      <c r="I25" s="14"/>
      <c r="J25" s="14"/>
      <c r="K25" s="14"/>
      <c r="L25" s="23">
        <v>1994</v>
      </c>
      <c r="M25" s="24">
        <v>4845995</v>
      </c>
      <c r="N25" s="24">
        <v>5250000</v>
      </c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</row>
    <row r="26" spans="1:25" hidden="1" x14ac:dyDescent="0.2">
      <c r="A26" s="14"/>
      <c r="B26" s="14"/>
      <c r="C26" s="14"/>
      <c r="D26" s="20">
        <v>1995</v>
      </c>
      <c r="E26" s="21">
        <f t="shared" si="0"/>
        <v>4.4451320000000001</v>
      </c>
      <c r="F26" s="21">
        <f t="shared" si="0"/>
        <v>5.25</v>
      </c>
      <c r="G26" s="22">
        <f t="shared" si="1"/>
        <v>0.84669180952380951</v>
      </c>
      <c r="H26" s="14"/>
      <c r="I26" s="14"/>
      <c r="J26" s="14"/>
      <c r="K26" s="14"/>
      <c r="L26" s="23">
        <v>1995</v>
      </c>
      <c r="M26" s="24">
        <v>4445132</v>
      </c>
      <c r="N26" s="7">
        <v>5250000</v>
      </c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</row>
    <row r="27" spans="1:25" hidden="1" x14ac:dyDescent="0.2">
      <c r="A27" s="14"/>
      <c r="B27" s="14"/>
      <c r="C27" s="14"/>
      <c r="D27" s="25">
        <v>1996</v>
      </c>
      <c r="E27" s="21">
        <f t="shared" si="0"/>
        <v>4.2398829999999998</v>
      </c>
      <c r="F27" s="21">
        <f t="shared" si="0"/>
        <v>5.25</v>
      </c>
      <c r="G27" s="22">
        <f t="shared" si="1"/>
        <v>0.80759676190476193</v>
      </c>
      <c r="H27" s="14"/>
      <c r="I27" s="14"/>
      <c r="J27" s="14"/>
      <c r="K27" s="14"/>
      <c r="L27" s="6">
        <v>1996</v>
      </c>
      <c r="M27" s="24">
        <v>4239883</v>
      </c>
      <c r="N27" s="7">
        <v>5250000</v>
      </c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</row>
    <row r="28" spans="1:25" hidden="1" x14ac:dyDescent="0.2">
      <c r="A28" s="14"/>
      <c r="B28" s="14"/>
      <c r="C28" s="14"/>
      <c r="D28" s="25">
        <v>1997</v>
      </c>
      <c r="E28" s="21">
        <f t="shared" si="0"/>
        <v>4.404325</v>
      </c>
      <c r="F28" s="21">
        <f t="shared" si="0"/>
        <v>5.25</v>
      </c>
      <c r="G28" s="22">
        <f t="shared" si="1"/>
        <v>0.83891904761904768</v>
      </c>
      <c r="H28" s="14"/>
      <c r="I28" s="14"/>
      <c r="J28" s="14"/>
      <c r="K28" s="14"/>
      <c r="L28" s="6">
        <v>1997</v>
      </c>
      <c r="M28" s="24">
        <v>4404325</v>
      </c>
      <c r="N28" s="7">
        <v>5250000</v>
      </c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</row>
    <row r="29" spans="1:25" hidden="1" x14ac:dyDescent="0.2">
      <c r="A29" s="14"/>
      <c r="B29" s="14"/>
      <c r="C29" s="14"/>
      <c r="D29" s="25">
        <v>1998</v>
      </c>
      <c r="E29" s="21">
        <f t="shared" ref="E29:E38" si="2">+M29/1000000</f>
        <v>4.0193680000000001</v>
      </c>
      <c r="F29" s="21">
        <f t="shared" ref="F29:F38" si="3">+N29/1000000</f>
        <v>5.25</v>
      </c>
      <c r="G29" s="22">
        <f t="shared" si="1"/>
        <v>0.76559390476190481</v>
      </c>
      <c r="H29" s="14"/>
      <c r="I29" s="14"/>
      <c r="J29" s="14"/>
      <c r="K29" s="14"/>
      <c r="L29" s="6">
        <v>1998</v>
      </c>
      <c r="M29" s="24">
        <v>4019368</v>
      </c>
      <c r="N29" s="7">
        <v>5250000</v>
      </c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</row>
    <row r="30" spans="1:25" ht="15" hidden="1" customHeight="1" x14ac:dyDescent="0.3">
      <c r="A30" s="14"/>
      <c r="B30" s="14"/>
      <c r="C30" s="14"/>
      <c r="D30" s="26">
        <v>1999</v>
      </c>
      <c r="E30" s="27">
        <f t="shared" si="2"/>
        <v>4.6081919999999998</v>
      </c>
      <c r="F30" s="27">
        <f t="shared" si="3"/>
        <v>8</v>
      </c>
      <c r="G30" s="28">
        <f t="shared" si="1"/>
        <v>0.57602399999999998</v>
      </c>
      <c r="H30" s="14"/>
      <c r="I30" s="14"/>
      <c r="J30" s="14"/>
      <c r="K30" s="14"/>
      <c r="L30" s="6">
        <v>1999</v>
      </c>
      <c r="M30" s="24">
        <v>4608192</v>
      </c>
      <c r="N30" s="7">
        <v>8000000</v>
      </c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</row>
    <row r="31" spans="1:25" ht="15" customHeight="1" x14ac:dyDescent="0.3">
      <c r="A31" s="14"/>
      <c r="B31" s="14"/>
      <c r="C31" s="14"/>
      <c r="D31" s="26">
        <v>2000</v>
      </c>
      <c r="E31" s="27">
        <f t="shared" si="2"/>
        <v>5.9193040000000003</v>
      </c>
      <c r="F31" s="27">
        <f t="shared" si="3"/>
        <v>8</v>
      </c>
      <c r="G31" s="28">
        <f t="shared" si="1"/>
        <v>0.73991300000000004</v>
      </c>
      <c r="H31" s="14"/>
      <c r="I31" s="14"/>
      <c r="J31" s="14"/>
      <c r="K31" s="14"/>
      <c r="L31" s="6">
        <v>2000</v>
      </c>
      <c r="M31" s="24">
        <v>5919304</v>
      </c>
      <c r="N31" s="7">
        <v>8000000</v>
      </c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</row>
    <row r="32" spans="1:25" ht="15" customHeight="1" x14ac:dyDescent="0.3">
      <c r="A32" s="14"/>
      <c r="B32" s="14"/>
      <c r="C32" s="14"/>
      <c r="D32" s="26">
        <v>2001</v>
      </c>
      <c r="E32" s="27">
        <f t="shared" si="2"/>
        <v>6.7968978399999997</v>
      </c>
      <c r="F32" s="27">
        <f t="shared" si="3"/>
        <v>8</v>
      </c>
      <c r="G32" s="28">
        <f t="shared" si="1"/>
        <v>0.84961222999999997</v>
      </c>
      <c r="H32" s="14"/>
      <c r="I32" s="14"/>
      <c r="J32" s="14"/>
      <c r="K32" s="14"/>
      <c r="L32" s="6">
        <v>2001</v>
      </c>
      <c r="M32" s="24">
        <v>6796897.8399999999</v>
      </c>
      <c r="N32" s="7">
        <v>8000000</v>
      </c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</row>
    <row r="33" spans="1:25" ht="15" customHeight="1" x14ac:dyDescent="0.3">
      <c r="A33" s="14"/>
      <c r="B33" s="14"/>
      <c r="C33" s="14"/>
      <c r="D33" s="26">
        <v>2002</v>
      </c>
      <c r="E33" s="27">
        <f t="shared" si="2"/>
        <v>6.2974779999999999</v>
      </c>
      <c r="F33" s="27">
        <f t="shared" si="3"/>
        <v>8</v>
      </c>
      <c r="G33" s="28">
        <f t="shared" ref="G33:G38" si="4">E33/F33</f>
        <v>0.78718474999999999</v>
      </c>
      <c r="H33" s="14"/>
      <c r="I33" s="14"/>
      <c r="J33" s="14"/>
      <c r="K33" s="14"/>
      <c r="L33" s="6">
        <v>2002</v>
      </c>
      <c r="M33" s="24">
        <v>6297478</v>
      </c>
      <c r="N33" s="7">
        <v>8000000</v>
      </c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</row>
    <row r="34" spans="1:25" ht="15" customHeight="1" x14ac:dyDescent="0.3">
      <c r="A34" s="14"/>
      <c r="B34" s="14"/>
      <c r="C34" s="14"/>
      <c r="D34" s="26">
        <v>2003</v>
      </c>
      <c r="E34" s="27">
        <f t="shared" si="2"/>
        <v>6.2879100000000001</v>
      </c>
      <c r="F34" s="27">
        <f t="shared" si="3"/>
        <v>8</v>
      </c>
      <c r="G34" s="28">
        <f t="shared" si="4"/>
        <v>0.78598875000000001</v>
      </c>
      <c r="H34" s="14"/>
      <c r="I34" s="14"/>
      <c r="J34" s="14"/>
      <c r="K34" s="14"/>
      <c r="L34" s="6">
        <v>2003</v>
      </c>
      <c r="M34" s="24">
        <v>6287910</v>
      </c>
      <c r="N34" s="7">
        <v>8000000</v>
      </c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</row>
    <row r="35" spans="1:25" ht="15" customHeight="1" x14ac:dyDescent="0.3">
      <c r="A35" s="14"/>
      <c r="B35" s="14"/>
      <c r="C35" s="14"/>
      <c r="D35" s="26">
        <v>2004</v>
      </c>
      <c r="E35" s="27">
        <f t="shared" si="2"/>
        <v>5.8646120000000002</v>
      </c>
      <c r="F35" s="27">
        <f t="shared" si="3"/>
        <v>8</v>
      </c>
      <c r="G35" s="28">
        <f t="shared" si="4"/>
        <v>0.73307650000000002</v>
      </c>
      <c r="H35" s="14"/>
      <c r="I35" s="14"/>
      <c r="J35" s="14"/>
      <c r="K35" s="14"/>
      <c r="L35" s="6">
        <v>2004</v>
      </c>
      <c r="M35" s="24">
        <v>5864612</v>
      </c>
      <c r="N35" s="7">
        <v>8000000</v>
      </c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</row>
    <row r="36" spans="1:25" ht="15" customHeight="1" x14ac:dyDescent="0.3">
      <c r="A36" s="14"/>
      <c r="B36" s="14"/>
      <c r="C36" s="14"/>
      <c r="D36" s="26" t="s">
        <v>1</v>
      </c>
      <c r="E36" s="27">
        <f t="shared" si="2"/>
        <v>5.9180619999999999</v>
      </c>
      <c r="F36" s="27">
        <f t="shared" si="3"/>
        <v>8</v>
      </c>
      <c r="G36" s="28">
        <f t="shared" si="4"/>
        <v>0.73975774999999999</v>
      </c>
      <c r="H36" s="14"/>
      <c r="I36" s="14"/>
      <c r="J36" s="14"/>
      <c r="K36" s="14"/>
      <c r="L36" s="6" t="s">
        <v>1</v>
      </c>
      <c r="M36" s="24">
        <v>5918062</v>
      </c>
      <c r="N36" s="7">
        <v>8000000</v>
      </c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</row>
    <row r="37" spans="1:25" ht="15" customHeight="1" x14ac:dyDescent="0.3">
      <c r="A37" s="14"/>
      <c r="B37" s="14"/>
      <c r="C37" s="14"/>
      <c r="D37" s="26" t="s">
        <v>2</v>
      </c>
      <c r="E37" s="27">
        <f t="shared" si="2"/>
        <v>6.2790059999999999</v>
      </c>
      <c r="F37" s="27">
        <f t="shared" si="3"/>
        <v>8</v>
      </c>
      <c r="G37" s="28">
        <f t="shared" si="4"/>
        <v>0.78487574999999998</v>
      </c>
      <c r="H37" s="14"/>
      <c r="I37" s="14"/>
      <c r="J37" s="14"/>
      <c r="K37" s="14"/>
      <c r="L37" s="6" t="s">
        <v>2</v>
      </c>
      <c r="M37" s="24">
        <v>6279006</v>
      </c>
      <c r="N37" s="7">
        <v>8000000</v>
      </c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</row>
    <row r="38" spans="1:25" ht="15" customHeight="1" x14ac:dyDescent="0.3">
      <c r="A38" s="14"/>
      <c r="B38" s="14"/>
      <c r="C38" s="14"/>
      <c r="D38" s="26" t="s">
        <v>3</v>
      </c>
      <c r="E38" s="27">
        <f t="shared" si="2"/>
        <v>6.5912730000000002</v>
      </c>
      <c r="F38" s="27">
        <f t="shared" si="3"/>
        <v>8</v>
      </c>
      <c r="G38" s="28">
        <f t="shared" si="4"/>
        <v>0.82390912500000002</v>
      </c>
      <c r="H38" s="14"/>
      <c r="I38" s="14"/>
      <c r="J38" s="14"/>
      <c r="K38" s="14"/>
      <c r="L38" s="6" t="s">
        <v>3</v>
      </c>
      <c r="M38" s="24">
        <v>6591273</v>
      </c>
      <c r="N38" s="7">
        <v>8000000</v>
      </c>
      <c r="O38" s="37"/>
      <c r="P38" s="37"/>
      <c r="Q38" s="37"/>
      <c r="R38" s="14"/>
      <c r="S38" s="14"/>
      <c r="T38" s="14"/>
      <c r="U38" s="14"/>
      <c r="V38" s="14"/>
      <c r="W38" s="14"/>
      <c r="X38" s="14"/>
      <c r="Y38" s="14"/>
    </row>
    <row r="39" spans="1:25" ht="15" customHeight="1" x14ac:dyDescent="0.3">
      <c r="A39" s="14"/>
      <c r="B39" s="14"/>
      <c r="C39" s="14"/>
      <c r="D39" s="26" t="s">
        <v>19</v>
      </c>
      <c r="E39" s="27">
        <f t="shared" ref="E39:F41" si="5">+M39/1000000</f>
        <v>6.6732740000000002</v>
      </c>
      <c r="F39" s="27">
        <f t="shared" si="5"/>
        <v>9</v>
      </c>
      <c r="G39" s="28">
        <f t="shared" ref="G39:G44" si="6">E39/F39</f>
        <v>0.74147488888888891</v>
      </c>
      <c r="H39" s="14"/>
      <c r="I39" s="14"/>
      <c r="J39" s="14"/>
      <c r="K39" s="14"/>
      <c r="L39" s="6" t="s">
        <v>19</v>
      </c>
      <c r="M39" s="24">
        <v>6673274</v>
      </c>
      <c r="N39" s="7">
        <v>9000000</v>
      </c>
      <c r="O39" s="37"/>
      <c r="P39" s="37"/>
      <c r="Q39" s="37"/>
      <c r="R39" s="14"/>
      <c r="S39" s="14"/>
      <c r="T39" s="14"/>
      <c r="U39" s="14"/>
      <c r="V39" s="14"/>
      <c r="W39" s="14"/>
      <c r="X39" s="14"/>
      <c r="Y39" s="14"/>
    </row>
    <row r="40" spans="1:25" ht="15" customHeight="1" x14ac:dyDescent="0.3">
      <c r="A40" s="14"/>
      <c r="B40" s="14"/>
      <c r="C40" s="14"/>
      <c r="D40" s="26" t="s">
        <v>20</v>
      </c>
      <c r="E40" s="27">
        <f t="shared" si="5"/>
        <v>6.6780670000000004</v>
      </c>
      <c r="F40" s="27">
        <f t="shared" si="5"/>
        <v>9</v>
      </c>
      <c r="G40" s="28">
        <f t="shared" si="6"/>
        <v>0.74200744444444444</v>
      </c>
      <c r="H40" s="14"/>
      <c r="I40" s="14"/>
      <c r="J40" s="14"/>
      <c r="K40" s="14"/>
      <c r="L40" s="6" t="s">
        <v>20</v>
      </c>
      <c r="M40" s="7">
        <v>6678067</v>
      </c>
      <c r="N40" s="7">
        <v>9000000</v>
      </c>
      <c r="O40" s="37"/>
      <c r="P40" s="37"/>
      <c r="Q40" s="37"/>
      <c r="R40" s="14"/>
      <c r="S40" s="14"/>
      <c r="T40" s="14"/>
      <c r="U40" s="14"/>
      <c r="V40" s="14"/>
      <c r="W40" s="14"/>
      <c r="X40" s="14"/>
      <c r="Y40" s="14"/>
    </row>
    <row r="41" spans="1:25" ht="15" customHeight="1" x14ac:dyDescent="0.3">
      <c r="A41" s="14"/>
      <c r="B41" s="14"/>
      <c r="C41" s="14"/>
      <c r="D41" s="26" t="s">
        <v>27</v>
      </c>
      <c r="E41" s="27">
        <f t="shared" si="5"/>
        <v>4.8309792199999997</v>
      </c>
      <c r="F41" s="27">
        <f t="shared" si="5"/>
        <v>7</v>
      </c>
      <c r="G41" s="28">
        <f t="shared" si="6"/>
        <v>0.69013988857142849</v>
      </c>
      <c r="H41" s="14"/>
      <c r="I41" s="29"/>
      <c r="J41" s="14"/>
      <c r="K41" s="30"/>
      <c r="L41" s="6" t="s">
        <v>27</v>
      </c>
      <c r="M41" s="7">
        <v>4830979.22</v>
      </c>
      <c r="N41" s="7">
        <v>7000000</v>
      </c>
      <c r="O41" s="37"/>
      <c r="P41" s="37"/>
      <c r="Q41" s="37"/>
      <c r="R41" s="14"/>
      <c r="S41" s="14"/>
      <c r="T41" s="14"/>
      <c r="U41" s="14"/>
      <c r="V41" s="14"/>
      <c r="W41" s="14"/>
      <c r="X41" s="14"/>
      <c r="Y41" s="14"/>
    </row>
    <row r="42" spans="1:25" ht="15" customHeight="1" x14ac:dyDescent="0.3">
      <c r="A42" s="14"/>
      <c r="B42" s="14"/>
      <c r="C42" s="14"/>
      <c r="D42" s="26" t="s">
        <v>29</v>
      </c>
      <c r="E42" s="27">
        <f t="shared" ref="E42:F44" si="7">+M42/1000000</f>
        <v>6.2172429999999999</v>
      </c>
      <c r="F42" s="27">
        <f t="shared" si="7"/>
        <v>7</v>
      </c>
      <c r="G42" s="28">
        <f t="shared" si="6"/>
        <v>0.88817757142857146</v>
      </c>
      <c r="H42" s="14"/>
      <c r="I42" s="29"/>
      <c r="J42" s="14"/>
      <c r="K42" s="14"/>
      <c r="L42" s="6" t="s">
        <v>29</v>
      </c>
      <c r="M42" s="7">
        <v>6217243</v>
      </c>
      <c r="N42" s="7">
        <v>7000000</v>
      </c>
      <c r="O42" s="37"/>
      <c r="P42" s="37"/>
      <c r="Q42" s="37"/>
      <c r="R42" s="14"/>
      <c r="S42" s="14"/>
      <c r="T42" s="14"/>
      <c r="U42" s="14"/>
      <c r="V42" s="14"/>
      <c r="W42" s="14"/>
      <c r="X42" s="14"/>
      <c r="Y42" s="14"/>
    </row>
    <row r="43" spans="1:25" ht="15" customHeight="1" x14ac:dyDescent="0.3">
      <c r="A43" s="14"/>
      <c r="B43" s="14"/>
      <c r="C43" s="14"/>
      <c r="D43" s="26" t="s">
        <v>30</v>
      </c>
      <c r="E43" s="27">
        <f t="shared" si="7"/>
        <v>6.5362479999999996</v>
      </c>
      <c r="F43" s="27">
        <f t="shared" si="7"/>
        <v>7</v>
      </c>
      <c r="G43" s="28">
        <f t="shared" si="6"/>
        <v>0.93374971428571418</v>
      </c>
      <c r="H43" s="14"/>
      <c r="I43" s="29"/>
      <c r="J43" s="14"/>
      <c r="K43" s="30"/>
      <c r="L43" s="6" t="s">
        <v>30</v>
      </c>
      <c r="M43" s="7">
        <v>6536248</v>
      </c>
      <c r="N43" s="7">
        <v>7000000</v>
      </c>
      <c r="O43" s="37"/>
      <c r="P43" s="37"/>
      <c r="Q43" s="37"/>
      <c r="R43" s="14"/>
      <c r="S43" s="14"/>
      <c r="T43" s="14"/>
      <c r="U43" s="14"/>
      <c r="V43" s="14"/>
      <c r="W43" s="14"/>
      <c r="X43" s="14"/>
      <c r="Y43" s="14"/>
    </row>
    <row r="44" spans="1:25" ht="15" customHeight="1" x14ac:dyDescent="0.3">
      <c r="A44" s="14"/>
      <c r="B44" s="14"/>
      <c r="C44" s="14"/>
      <c r="D44" s="26" t="s">
        <v>33</v>
      </c>
      <c r="E44" s="27">
        <f t="shared" si="7"/>
        <v>6.8298300000000003</v>
      </c>
      <c r="F44" s="27">
        <f t="shared" si="7"/>
        <v>7</v>
      </c>
      <c r="G44" s="28">
        <f t="shared" si="6"/>
        <v>0.97569000000000006</v>
      </c>
      <c r="H44" s="14"/>
      <c r="I44" s="14"/>
      <c r="J44" s="14"/>
      <c r="K44" s="30"/>
      <c r="L44" s="6" t="s">
        <v>33</v>
      </c>
      <c r="M44" s="7">
        <v>6829830</v>
      </c>
      <c r="N44" s="7">
        <v>7000000</v>
      </c>
      <c r="O44" s="37"/>
      <c r="P44" s="37"/>
      <c r="Q44" s="37"/>
      <c r="R44" s="14"/>
      <c r="S44" s="14"/>
      <c r="T44" s="14"/>
      <c r="U44" s="14"/>
      <c r="V44" s="14"/>
      <c r="W44" s="14"/>
      <c r="X44" s="14"/>
      <c r="Y44" s="14"/>
    </row>
    <row r="45" spans="1:25" ht="15" customHeight="1" x14ac:dyDescent="0.3">
      <c r="A45" s="14"/>
      <c r="B45" s="14"/>
      <c r="C45" s="14"/>
      <c r="D45" s="26" t="s">
        <v>37</v>
      </c>
      <c r="E45" s="27">
        <f t="shared" ref="E45" si="8">+M45/1000000</f>
        <v>6.773123</v>
      </c>
      <c r="F45" s="27">
        <f t="shared" ref="F45" si="9">+N45/1000000</f>
        <v>7</v>
      </c>
      <c r="G45" s="28">
        <f t="shared" ref="G45" si="10">E45/F45</f>
        <v>0.96758900000000003</v>
      </c>
      <c r="H45" s="14"/>
      <c r="I45" s="14"/>
      <c r="J45" s="14"/>
      <c r="K45" s="30"/>
      <c r="L45" s="6" t="s">
        <v>37</v>
      </c>
      <c r="M45" s="7">
        <v>6773123</v>
      </c>
      <c r="N45" s="7">
        <v>7000000</v>
      </c>
      <c r="O45" s="37"/>
      <c r="P45" s="37"/>
      <c r="Q45" s="37"/>
      <c r="R45" s="14"/>
      <c r="S45" s="14"/>
      <c r="T45" s="14"/>
      <c r="U45" s="14"/>
      <c r="V45" s="14"/>
      <c r="W45" s="14"/>
      <c r="X45" s="14"/>
      <c r="Y45" s="14"/>
    </row>
    <row r="46" spans="1:25" ht="15" customHeight="1" x14ac:dyDescent="0.3">
      <c r="A46" s="14"/>
      <c r="B46" s="14"/>
      <c r="C46" s="14"/>
      <c r="D46" s="26" t="s">
        <v>38</v>
      </c>
      <c r="E46" s="27">
        <f t="shared" ref="E46" si="11">+M46/1000000</f>
        <v>7.2115210000000003</v>
      </c>
      <c r="F46" s="27">
        <f t="shared" ref="F46" si="12">+N46/1000000</f>
        <v>7.5</v>
      </c>
      <c r="G46" s="28">
        <f t="shared" ref="G46" si="13">E46/F46</f>
        <v>0.96153613333333332</v>
      </c>
      <c r="H46" s="14"/>
      <c r="I46" s="14"/>
      <c r="J46" s="14"/>
      <c r="K46" s="30"/>
      <c r="L46" s="6" t="s">
        <v>38</v>
      </c>
      <c r="M46" s="7">
        <v>7211521</v>
      </c>
      <c r="N46" s="7">
        <v>7500000</v>
      </c>
      <c r="O46" s="37"/>
      <c r="P46" s="37"/>
      <c r="Q46" s="37"/>
      <c r="R46" s="14"/>
      <c r="S46" s="14"/>
      <c r="T46" s="14"/>
      <c r="U46" s="14"/>
      <c r="V46" s="14"/>
      <c r="W46" s="14"/>
      <c r="X46" s="14"/>
      <c r="Y46" s="14"/>
    </row>
    <row r="47" spans="1:25" ht="15" customHeight="1" x14ac:dyDescent="0.3">
      <c r="A47" s="14"/>
      <c r="B47" s="14"/>
      <c r="C47" s="14"/>
      <c r="D47" s="26" t="s">
        <v>39</v>
      </c>
      <c r="E47" s="27">
        <f t="shared" ref="E47" si="14">+M47/1000000</f>
        <v>7.8518297199999996</v>
      </c>
      <c r="F47" s="27">
        <f t="shared" ref="F47" si="15">+N47/1000000</f>
        <v>8</v>
      </c>
      <c r="G47" s="28">
        <f t="shared" ref="G47" si="16">E47/F47</f>
        <v>0.98147871499999995</v>
      </c>
      <c r="H47" s="14"/>
      <c r="I47" s="14"/>
      <c r="J47" s="14"/>
      <c r="K47" s="30"/>
      <c r="L47" s="6" t="s">
        <v>39</v>
      </c>
      <c r="M47" s="7">
        <v>7851829.7199999997</v>
      </c>
      <c r="N47" s="7">
        <v>8000000</v>
      </c>
      <c r="O47" s="37" t="s">
        <v>47</v>
      </c>
      <c r="P47" s="37"/>
      <c r="Q47" s="37"/>
      <c r="R47" s="14"/>
      <c r="S47" s="14"/>
      <c r="T47" s="14"/>
      <c r="U47" s="14"/>
      <c r="V47" s="14"/>
      <c r="W47" s="14"/>
      <c r="X47" s="14"/>
      <c r="Y47" s="14"/>
    </row>
    <row r="48" spans="1:25" ht="15" customHeight="1" x14ac:dyDescent="0.3">
      <c r="A48" s="14"/>
      <c r="B48" s="14"/>
      <c r="C48" s="14"/>
      <c r="D48" s="26" t="s">
        <v>43</v>
      </c>
      <c r="E48" s="27">
        <f t="shared" ref="E48" si="17">+M48/1000000</f>
        <v>7.7718990000000003</v>
      </c>
      <c r="F48" s="27">
        <f t="shared" ref="F48" si="18">+N48/1000000</f>
        <v>8</v>
      </c>
      <c r="G48" s="28">
        <f t="shared" ref="G48" si="19">E48/F48</f>
        <v>0.97148737500000004</v>
      </c>
      <c r="H48" s="14"/>
      <c r="I48" s="14"/>
      <c r="J48" s="14"/>
      <c r="K48" s="30" t="s">
        <v>21</v>
      </c>
      <c r="L48" s="6" t="s">
        <v>43</v>
      </c>
      <c r="M48" s="7">
        <v>7771899</v>
      </c>
      <c r="N48" s="7">
        <v>8000000</v>
      </c>
      <c r="O48" s="37" t="s">
        <v>47</v>
      </c>
      <c r="P48" s="37"/>
      <c r="Q48" s="37"/>
      <c r="R48" s="14"/>
      <c r="S48" s="14"/>
      <c r="T48" s="14"/>
      <c r="U48" s="14"/>
      <c r="V48" s="14"/>
      <c r="W48" s="14"/>
      <c r="X48" s="14"/>
      <c r="Y48" s="14"/>
    </row>
    <row r="49" spans="1:25" ht="15" customHeight="1" x14ac:dyDescent="0.3">
      <c r="A49" s="14"/>
      <c r="B49" s="14"/>
      <c r="C49" s="14"/>
      <c r="D49" s="26" t="s">
        <v>45</v>
      </c>
      <c r="E49" s="27">
        <f t="shared" ref="E49" si="20">+M49/1000000</f>
        <v>7.8583619999999996</v>
      </c>
      <c r="F49" s="27">
        <f t="shared" ref="F49" si="21">+N49/1000000</f>
        <v>8</v>
      </c>
      <c r="G49" s="28">
        <f t="shared" ref="G49" si="22">E49/F49</f>
        <v>0.98229524999999995</v>
      </c>
      <c r="H49" s="14"/>
      <c r="I49" s="14"/>
      <c r="J49" s="14"/>
      <c r="K49" s="30" t="s">
        <v>21</v>
      </c>
      <c r="L49" s="6" t="s">
        <v>45</v>
      </c>
      <c r="M49" s="7">
        <v>7858362</v>
      </c>
      <c r="N49" s="7">
        <v>8000000</v>
      </c>
      <c r="O49" s="37" t="s">
        <v>47</v>
      </c>
      <c r="P49" s="37"/>
      <c r="Q49" s="37"/>
      <c r="R49" s="14"/>
      <c r="S49" s="14"/>
      <c r="T49" s="14"/>
      <c r="U49" s="14"/>
      <c r="V49" s="14"/>
      <c r="W49" s="14"/>
      <c r="X49" s="14"/>
      <c r="Y49" s="14"/>
    </row>
    <row r="50" spans="1:25" ht="15" customHeight="1" x14ac:dyDescent="0.3">
      <c r="A50" s="14"/>
      <c r="B50" s="14"/>
      <c r="C50" s="14"/>
      <c r="D50" s="26" t="s">
        <v>46</v>
      </c>
      <c r="E50" s="27">
        <f t="shared" ref="E50" si="23">+M50/1000000</f>
        <v>7.7270760000000003</v>
      </c>
      <c r="F50" s="27">
        <f t="shared" ref="F50" si="24">+N50/1000000</f>
        <v>8</v>
      </c>
      <c r="G50" s="28">
        <f t="shared" ref="G50" si="25">E50/F50</f>
        <v>0.96588450000000003</v>
      </c>
      <c r="H50" s="14"/>
      <c r="I50" s="14"/>
      <c r="J50" s="14"/>
      <c r="K50" s="30" t="s">
        <v>21</v>
      </c>
      <c r="L50" s="6" t="s">
        <v>46</v>
      </c>
      <c r="M50" s="7">
        <v>7727076</v>
      </c>
      <c r="N50" s="7">
        <v>8000000</v>
      </c>
      <c r="O50" s="37" t="s">
        <v>47</v>
      </c>
      <c r="P50" s="37"/>
      <c r="Q50" s="37"/>
      <c r="R50" s="14"/>
      <c r="S50" s="14"/>
      <c r="T50" s="14"/>
      <c r="U50" s="14"/>
      <c r="V50" s="14"/>
      <c r="W50" s="14"/>
      <c r="X50" s="14"/>
      <c r="Y50" s="14"/>
    </row>
    <row r="51" spans="1:25" ht="15" customHeight="1" x14ac:dyDescent="0.3">
      <c r="A51" s="14"/>
      <c r="B51" s="14"/>
      <c r="C51" s="14"/>
      <c r="D51" s="26" t="s">
        <v>53</v>
      </c>
      <c r="E51" s="27">
        <f>+'Available vs Used (2)'!B31/1000000</f>
        <v>7.3549059999999997</v>
      </c>
      <c r="F51" s="27">
        <f>+'Available vs Used (2)'!C31/1000000</f>
        <v>8</v>
      </c>
      <c r="G51" s="28">
        <f t="shared" ref="G51" si="26">E51/F51</f>
        <v>0.91936324999999997</v>
      </c>
      <c r="H51" s="14"/>
      <c r="I51" s="14"/>
      <c r="J51" s="14"/>
      <c r="K51" s="30"/>
      <c r="L51" s="6"/>
      <c r="M51" s="7"/>
      <c r="N51" s="7"/>
      <c r="O51" s="34"/>
      <c r="P51" s="34"/>
      <c r="Q51" s="34"/>
      <c r="R51" s="14"/>
      <c r="S51" s="14"/>
      <c r="T51" s="14"/>
      <c r="U51" s="14"/>
      <c r="V51" s="14"/>
      <c r="W51" s="14"/>
      <c r="X51" s="14"/>
      <c r="Y51" s="14"/>
    </row>
    <row r="52" spans="1:25" ht="27" customHeight="1" x14ac:dyDescent="0.2">
      <c r="A52" s="14"/>
      <c r="B52" s="14"/>
      <c r="C52" s="14"/>
      <c r="D52" s="43" t="s">
        <v>48</v>
      </c>
      <c r="E52" s="43"/>
      <c r="F52" s="43"/>
      <c r="G52" s="43"/>
      <c r="H52" s="14"/>
      <c r="I52" s="31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</row>
    <row r="53" spans="1:25" ht="42.75" customHeight="1" x14ac:dyDescent="0.2">
      <c r="A53" s="14"/>
      <c r="B53" s="14"/>
      <c r="C53" s="14"/>
      <c r="D53" s="42" t="s">
        <v>28</v>
      </c>
      <c r="E53" s="42"/>
      <c r="F53" s="42"/>
      <c r="G53" s="42"/>
      <c r="H53" s="32"/>
      <c r="I53" s="32"/>
      <c r="J53" s="32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</row>
    <row r="54" spans="1:25" x14ac:dyDescent="0.2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</row>
    <row r="55" spans="1:25" hidden="1" x14ac:dyDescent="0.2">
      <c r="A55" s="14"/>
      <c r="B55" s="14"/>
      <c r="C55" s="14"/>
      <c r="D55" s="14"/>
      <c r="E55" s="33">
        <f>AVERAGE(E64:E73)</f>
        <v>3.1469244871259627E-2</v>
      </c>
      <c r="F55" s="33">
        <f t="shared" ref="F55:G55" si="27">AVERAGE(F64:F73)</f>
        <v>4.0873015873015882E-3</v>
      </c>
      <c r="G55" s="33">
        <f t="shared" si="27"/>
        <v>2.6985644317191016E-2</v>
      </c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</row>
    <row r="56" spans="1:25" hidden="1" x14ac:dyDescent="0.2">
      <c r="A56" s="14"/>
      <c r="B56" s="14"/>
      <c r="C56" s="14">
        <v>1998</v>
      </c>
      <c r="D56" s="14">
        <f t="shared" ref="D56:D72" si="28">+C56+1</f>
        <v>1999</v>
      </c>
      <c r="E56" s="33">
        <f t="shared" ref="E56:G73" si="29">+(E30-E29)/E29</f>
        <v>0.14649666315699378</v>
      </c>
      <c r="F56" s="33">
        <f t="shared" si="29"/>
        <v>0.52380952380952384</v>
      </c>
      <c r="G56" s="33">
        <f t="shared" si="29"/>
        <v>-0.24761156480322286</v>
      </c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</row>
    <row r="57" spans="1:25" hidden="1" x14ac:dyDescent="0.2">
      <c r="A57" s="14"/>
      <c r="B57" s="14"/>
      <c r="C57" s="14">
        <f t="shared" ref="C57:C64" si="30">+D56</f>
        <v>1999</v>
      </c>
      <c r="D57" s="14">
        <f t="shared" si="28"/>
        <v>2000</v>
      </c>
      <c r="E57" s="33">
        <f t="shared" si="29"/>
        <v>0.28451765898643122</v>
      </c>
      <c r="F57" s="33">
        <f t="shared" si="29"/>
        <v>0</v>
      </c>
      <c r="G57" s="33">
        <f t="shared" si="29"/>
        <v>0.28451765898643122</v>
      </c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</row>
    <row r="58" spans="1:25" hidden="1" x14ac:dyDescent="0.2">
      <c r="A58" s="14"/>
      <c r="B58" s="14"/>
      <c r="C58" s="14">
        <f t="shared" si="30"/>
        <v>2000</v>
      </c>
      <c r="D58" s="14">
        <f t="shared" si="28"/>
        <v>2001</v>
      </c>
      <c r="E58" s="33">
        <f t="shared" si="29"/>
        <v>0.14825963322714958</v>
      </c>
      <c r="F58" s="33">
        <f t="shared" si="29"/>
        <v>0</v>
      </c>
      <c r="G58" s="33">
        <f t="shared" si="29"/>
        <v>0.14825963322714958</v>
      </c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</row>
    <row r="59" spans="1:25" hidden="1" x14ac:dyDescent="0.2">
      <c r="A59" s="14"/>
      <c r="B59" s="14"/>
      <c r="C59" s="14">
        <f t="shared" si="30"/>
        <v>2001</v>
      </c>
      <c r="D59" s="14">
        <f t="shared" si="28"/>
        <v>2002</v>
      </c>
      <c r="E59" s="33">
        <f t="shared" si="29"/>
        <v>-7.3477614605430036E-2</v>
      </c>
      <c r="F59" s="33">
        <f t="shared" si="29"/>
        <v>0</v>
      </c>
      <c r="G59" s="33">
        <f t="shared" si="29"/>
        <v>-7.3477614605430036E-2</v>
      </c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</row>
    <row r="60" spans="1:25" hidden="1" x14ac:dyDescent="0.2">
      <c r="A60" s="14"/>
      <c r="B60" s="14"/>
      <c r="C60" s="14">
        <f t="shared" si="30"/>
        <v>2002</v>
      </c>
      <c r="D60" s="14">
        <f t="shared" si="28"/>
        <v>2003</v>
      </c>
      <c r="E60" s="33">
        <f t="shared" si="29"/>
        <v>-1.5193383764103342E-3</v>
      </c>
      <c r="F60" s="33">
        <f t="shared" si="29"/>
        <v>0</v>
      </c>
      <c r="G60" s="33">
        <f t="shared" si="29"/>
        <v>-1.5193383764103342E-3</v>
      </c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</row>
    <row r="61" spans="1:25" hidden="1" x14ac:dyDescent="0.2">
      <c r="A61" s="14"/>
      <c r="B61" s="14"/>
      <c r="C61" s="14">
        <f t="shared" si="30"/>
        <v>2003</v>
      </c>
      <c r="D61" s="14">
        <f t="shared" si="28"/>
        <v>2004</v>
      </c>
      <c r="E61" s="33">
        <f t="shared" si="29"/>
        <v>-6.7319347764201454E-2</v>
      </c>
      <c r="F61" s="33">
        <f t="shared" si="29"/>
        <v>0</v>
      </c>
      <c r="G61" s="33">
        <f t="shared" si="29"/>
        <v>-6.7319347764201454E-2</v>
      </c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</row>
    <row r="62" spans="1:25" hidden="1" x14ac:dyDescent="0.2">
      <c r="A62" s="14"/>
      <c r="B62" s="14"/>
      <c r="C62" s="14">
        <f t="shared" si="30"/>
        <v>2004</v>
      </c>
      <c r="D62" s="14">
        <f t="shared" si="28"/>
        <v>2005</v>
      </c>
      <c r="E62" s="33">
        <f t="shared" si="29"/>
        <v>9.1139874215037196E-3</v>
      </c>
      <c r="F62" s="33">
        <f t="shared" si="29"/>
        <v>0</v>
      </c>
      <c r="G62" s="33">
        <f t="shared" si="29"/>
        <v>9.1139874215037196E-3</v>
      </c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</row>
    <row r="63" spans="1:25" hidden="1" x14ac:dyDescent="0.2">
      <c r="A63" s="14"/>
      <c r="B63" s="14"/>
      <c r="C63" s="14">
        <f t="shared" si="30"/>
        <v>2005</v>
      </c>
      <c r="D63" s="14">
        <f t="shared" si="28"/>
        <v>2006</v>
      </c>
      <c r="E63" s="33">
        <f t="shared" si="29"/>
        <v>6.0990236330744747E-2</v>
      </c>
      <c r="F63" s="33">
        <f t="shared" si="29"/>
        <v>0</v>
      </c>
      <c r="G63" s="33">
        <f t="shared" si="29"/>
        <v>6.0990236330744747E-2</v>
      </c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</row>
    <row r="64" spans="1:25" hidden="1" x14ac:dyDescent="0.2">
      <c r="A64" s="14"/>
      <c r="B64" s="14"/>
      <c r="C64" s="14">
        <f t="shared" si="30"/>
        <v>2006</v>
      </c>
      <c r="D64" s="14">
        <f t="shared" si="28"/>
        <v>2007</v>
      </c>
      <c r="E64" s="33">
        <f t="shared" si="29"/>
        <v>4.9731916166348672E-2</v>
      </c>
      <c r="F64" s="33">
        <f t="shared" si="29"/>
        <v>0</v>
      </c>
      <c r="G64" s="33">
        <f t="shared" si="29"/>
        <v>4.9731916166348672E-2</v>
      </c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</row>
    <row r="65" spans="1:25" hidden="1" x14ac:dyDescent="0.2">
      <c r="A65" s="14"/>
      <c r="B65" s="14"/>
      <c r="C65" s="14">
        <f t="shared" ref="C65:C70" si="31">+D64</f>
        <v>2007</v>
      </c>
      <c r="D65" s="14">
        <f t="shared" si="28"/>
        <v>2008</v>
      </c>
      <c r="E65" s="33">
        <f t="shared" si="29"/>
        <v>1.2440844128289025E-2</v>
      </c>
      <c r="F65" s="33">
        <f t="shared" si="29"/>
        <v>0.125</v>
      </c>
      <c r="G65" s="33">
        <f t="shared" si="29"/>
        <v>-0.10005258299707642</v>
      </c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</row>
    <row r="66" spans="1:25" hidden="1" x14ac:dyDescent="0.2">
      <c r="A66" s="14"/>
      <c r="B66" s="14"/>
      <c r="C66" s="14">
        <f t="shared" si="31"/>
        <v>2008</v>
      </c>
      <c r="D66" s="14">
        <f t="shared" si="28"/>
        <v>2009</v>
      </c>
      <c r="E66" s="33">
        <f t="shared" si="29"/>
        <v>7.1823815416544696E-4</v>
      </c>
      <c r="F66" s="33">
        <f t="shared" si="29"/>
        <v>0</v>
      </c>
      <c r="G66" s="33">
        <f t="shared" si="29"/>
        <v>7.182381541653805E-4</v>
      </c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</row>
    <row r="67" spans="1:25" hidden="1" x14ac:dyDescent="0.2">
      <c r="A67" s="14"/>
      <c r="B67" s="14"/>
      <c r="C67" s="14">
        <f t="shared" si="31"/>
        <v>2009</v>
      </c>
      <c r="D67" s="14">
        <f t="shared" si="28"/>
        <v>2010</v>
      </c>
      <c r="E67" s="33">
        <f t="shared" si="29"/>
        <v>-0.27659018395592627</v>
      </c>
      <c r="F67" s="33">
        <f t="shared" si="29"/>
        <v>-0.22222222222222221</v>
      </c>
      <c r="G67" s="33">
        <f t="shared" si="29"/>
        <v>-6.9901665086190889E-2</v>
      </c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</row>
    <row r="68" spans="1:25" hidden="1" x14ac:dyDescent="0.2">
      <c r="A68" s="14"/>
      <c r="B68" s="14"/>
      <c r="C68" s="14">
        <f t="shared" si="31"/>
        <v>2010</v>
      </c>
      <c r="D68" s="14">
        <f t="shared" si="28"/>
        <v>2011</v>
      </c>
      <c r="E68" s="33">
        <f t="shared" si="29"/>
        <v>0.28695295857637743</v>
      </c>
      <c r="F68" s="33">
        <f t="shared" si="29"/>
        <v>0</v>
      </c>
      <c r="G68" s="33">
        <f t="shared" si="29"/>
        <v>0.28695295857637759</v>
      </c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</row>
    <row r="69" spans="1:25" hidden="1" x14ac:dyDescent="0.2">
      <c r="A69" s="14"/>
      <c r="B69" s="14"/>
      <c r="C69" s="14">
        <f t="shared" si="31"/>
        <v>2011</v>
      </c>
      <c r="D69" s="14">
        <f t="shared" si="28"/>
        <v>2012</v>
      </c>
      <c r="E69" s="33">
        <f t="shared" si="29"/>
        <v>5.1309720401792207E-2</v>
      </c>
      <c r="F69" s="33">
        <f t="shared" si="29"/>
        <v>0</v>
      </c>
      <c r="G69" s="33">
        <f t="shared" si="29"/>
        <v>5.1309720401792096E-2</v>
      </c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</row>
    <row r="70" spans="1:25" hidden="1" x14ac:dyDescent="0.2">
      <c r="A70" s="14"/>
      <c r="B70" s="14"/>
      <c r="C70" s="14">
        <f t="shared" si="31"/>
        <v>2012</v>
      </c>
      <c r="D70" s="14">
        <f t="shared" si="28"/>
        <v>2013</v>
      </c>
      <c r="E70" s="33">
        <f t="shared" si="29"/>
        <v>4.4915982380105635E-2</v>
      </c>
      <c r="F70" s="33">
        <f t="shared" si="29"/>
        <v>0</v>
      </c>
      <c r="G70" s="33">
        <f t="shared" si="29"/>
        <v>4.4915982380105704E-2</v>
      </c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</row>
    <row r="71" spans="1:25" hidden="1" x14ac:dyDescent="0.2">
      <c r="A71" s="14"/>
      <c r="B71" s="14"/>
      <c r="C71" s="14">
        <f t="shared" ref="C71" si="32">+D70</f>
        <v>2013</v>
      </c>
      <c r="D71" s="14">
        <f t="shared" si="28"/>
        <v>2014</v>
      </c>
      <c r="E71" s="33">
        <f t="shared" si="29"/>
        <v>-8.3028420912380375E-3</v>
      </c>
      <c r="F71" s="33">
        <f t="shared" si="29"/>
        <v>0</v>
      </c>
      <c r="G71" s="33">
        <f t="shared" si="29"/>
        <v>-8.3028420912380201E-3</v>
      </c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</row>
    <row r="72" spans="1:25" hidden="1" x14ac:dyDescent="0.2">
      <c r="A72" s="14"/>
      <c r="B72" s="14"/>
      <c r="C72" s="14">
        <f t="shared" ref="C72" si="33">+D71</f>
        <v>2014</v>
      </c>
      <c r="D72" s="14">
        <f t="shared" si="28"/>
        <v>2015</v>
      </c>
      <c r="E72" s="33">
        <f t="shared" si="29"/>
        <v>6.472612412324423E-2</v>
      </c>
      <c r="F72" s="33">
        <f t="shared" si="29"/>
        <v>7.1428571428571425E-2</v>
      </c>
      <c r="G72" s="33">
        <f t="shared" si="29"/>
        <v>-6.2556174849721438E-3</v>
      </c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</row>
    <row r="73" spans="1:25" hidden="1" x14ac:dyDescent="0.2">
      <c r="A73" s="14"/>
      <c r="B73" s="14"/>
      <c r="C73" s="14">
        <f t="shared" ref="C73" si="34">+D72</f>
        <v>2015</v>
      </c>
      <c r="D73" s="14">
        <f t="shared" ref="D73" si="35">+C73+1</f>
        <v>2016</v>
      </c>
      <c r="E73" s="33">
        <f t="shared" si="29"/>
        <v>8.8789690829437953E-2</v>
      </c>
      <c r="F73" s="33">
        <f t="shared" si="29"/>
        <v>6.6666666666666666E-2</v>
      </c>
      <c r="G73" s="33">
        <f t="shared" si="29"/>
        <v>2.0740335152598141E-2</v>
      </c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</row>
    <row r="74" spans="1:25" x14ac:dyDescent="0.2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</row>
    <row r="75" spans="1:25" x14ac:dyDescent="0.2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</row>
    <row r="76" spans="1:25" x14ac:dyDescent="0.2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</row>
    <row r="77" spans="1:25" x14ac:dyDescent="0.2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</row>
    <row r="78" spans="1:25" x14ac:dyDescent="0.2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</row>
    <row r="79" spans="1:25" x14ac:dyDescent="0.2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</row>
    <row r="80" spans="1:25" x14ac:dyDescent="0.2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</row>
    <row r="81" spans="1:25" x14ac:dyDescent="0.2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</row>
    <row r="82" spans="1:25" x14ac:dyDescent="0.2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</row>
    <row r="83" spans="1:25" x14ac:dyDescent="0.2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</row>
    <row r="84" spans="1:25" x14ac:dyDescent="0.2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</row>
    <row r="85" spans="1:25" x14ac:dyDescent="0.2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</row>
    <row r="86" spans="1:25" x14ac:dyDescent="0.2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</row>
    <row r="87" spans="1:25" x14ac:dyDescent="0.2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</row>
    <row r="88" spans="1:25" x14ac:dyDescent="0.2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</row>
    <row r="89" spans="1:25" x14ac:dyDescent="0.2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</row>
    <row r="90" spans="1:25" x14ac:dyDescent="0.2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</row>
    <row r="91" spans="1:25" x14ac:dyDescent="0.2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</row>
    <row r="92" spans="1:25" x14ac:dyDescent="0.2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</row>
    <row r="93" spans="1:25" x14ac:dyDescent="0.2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</row>
    <row r="94" spans="1:25" x14ac:dyDescent="0.2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x14ac:dyDescent="0.2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</row>
    <row r="96" spans="1:25" x14ac:dyDescent="0.2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</row>
    <row r="97" spans="1:25" x14ac:dyDescent="0.2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</row>
    <row r="98" spans="1:25" x14ac:dyDescent="0.2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</row>
    <row r="99" spans="1:25" x14ac:dyDescent="0.2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</row>
    <row r="100" spans="1:25" x14ac:dyDescent="0.2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</row>
    <row r="101" spans="1:25" x14ac:dyDescent="0.2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</row>
    <row r="102" spans="1:25" x14ac:dyDescent="0.2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</row>
    <row r="103" spans="1:25" x14ac:dyDescent="0.2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</row>
    <row r="104" spans="1:25" x14ac:dyDescent="0.2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</row>
    <row r="105" spans="1:25" x14ac:dyDescent="0.2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</row>
    <row r="106" spans="1:25" x14ac:dyDescent="0.2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</row>
    <row r="107" spans="1:25" x14ac:dyDescent="0.2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</row>
    <row r="108" spans="1:25" x14ac:dyDescent="0.2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</row>
    <row r="109" spans="1:25" x14ac:dyDescent="0.2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</row>
    <row r="110" spans="1:25" x14ac:dyDescent="0.2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</row>
    <row r="111" spans="1:25" x14ac:dyDescent="0.2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</row>
    <row r="112" spans="1:25" x14ac:dyDescent="0.2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</row>
    <row r="113" spans="1:25" x14ac:dyDescent="0.2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</row>
    <row r="114" spans="1:25" x14ac:dyDescent="0.2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</row>
    <row r="115" spans="1:25" x14ac:dyDescent="0.2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</row>
    <row r="116" spans="1:25" x14ac:dyDescent="0.2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</row>
    <row r="117" spans="1:25" x14ac:dyDescent="0.2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</row>
    <row r="118" spans="1:25" x14ac:dyDescent="0.2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</row>
    <row r="119" spans="1:25" x14ac:dyDescent="0.2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</row>
    <row r="120" spans="1:25" x14ac:dyDescent="0.2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</row>
    <row r="121" spans="1:25" x14ac:dyDescent="0.2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</row>
    <row r="122" spans="1:25" x14ac:dyDescent="0.2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</row>
    <row r="123" spans="1:25" x14ac:dyDescent="0.2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</row>
    <row r="124" spans="1:25" x14ac:dyDescent="0.2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</row>
    <row r="125" spans="1:25" x14ac:dyDescent="0.2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</row>
    <row r="126" spans="1:25" x14ac:dyDescent="0.2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</row>
    <row r="127" spans="1:25" x14ac:dyDescent="0.2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</row>
    <row r="128" spans="1:25" x14ac:dyDescent="0.2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1:25" x14ac:dyDescent="0.2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</row>
    <row r="130" spans="1:25" x14ac:dyDescent="0.2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</row>
    <row r="131" spans="1:25" x14ac:dyDescent="0.2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</row>
    <row r="132" spans="1:25" x14ac:dyDescent="0.2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</row>
    <row r="133" spans="1:25" x14ac:dyDescent="0.2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</row>
    <row r="134" spans="1:25" x14ac:dyDescent="0.2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</row>
    <row r="135" spans="1:25" x14ac:dyDescent="0.2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</row>
    <row r="136" spans="1:25" x14ac:dyDescent="0.2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</row>
    <row r="137" spans="1:25" x14ac:dyDescent="0.2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</row>
    <row r="138" spans="1:25" x14ac:dyDescent="0.2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</row>
    <row r="139" spans="1:25" x14ac:dyDescent="0.2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</row>
  </sheetData>
  <mergeCells count="18">
    <mergeCell ref="D53:G53"/>
    <mergeCell ref="O43:Q43"/>
    <mergeCell ref="O41:Q41"/>
    <mergeCell ref="O42:Q42"/>
    <mergeCell ref="O44:Q44"/>
    <mergeCell ref="D52:G52"/>
    <mergeCell ref="O45:Q45"/>
    <mergeCell ref="O46:Q46"/>
    <mergeCell ref="O47:Q47"/>
    <mergeCell ref="O48:Q48"/>
    <mergeCell ref="O49:Q49"/>
    <mergeCell ref="O50:Q50"/>
    <mergeCell ref="B1:K1"/>
    <mergeCell ref="E22:F22"/>
    <mergeCell ref="D22:D23"/>
    <mergeCell ref="O39:Q39"/>
    <mergeCell ref="O40:Q40"/>
    <mergeCell ref="O38:Q38"/>
  </mergeCells>
  <phoneticPr fontId="0" type="noConversion"/>
  <pageMargins left="0.3" right="0.3" top="0.3" bottom="0.3" header="0" footer="0"/>
  <pageSetup orientation="portrait" r:id="rId1"/>
  <headerFooter alignWithMargins="0">
    <oddHeader>&amp;C&amp;"Verdana,Bold"&amp;14Neighborhood Assistance Program (NAP) 
Tax Credits</oddHeader>
  </headerFooter>
  <ignoredErrors>
    <ignoredError sqref="D36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B11" sqref="B11"/>
    </sheetView>
  </sheetViews>
  <sheetFormatPr defaultRowHeight="13.2" x14ac:dyDescent="0.25"/>
  <cols>
    <col min="1" max="1" width="10.109375" bestFit="1" customWidth="1"/>
    <col min="2" max="2" width="18.33203125" customWidth="1"/>
    <col min="3" max="3" width="20.109375" customWidth="1"/>
    <col min="4" max="4" width="18.109375" customWidth="1"/>
    <col min="5" max="5" width="17.33203125" customWidth="1"/>
  </cols>
  <sheetData>
    <row r="1" spans="1:8" ht="15.6" x14ac:dyDescent="0.3">
      <c r="A1" s="1" t="s">
        <v>4</v>
      </c>
      <c r="B1" s="1" t="s">
        <v>5</v>
      </c>
      <c r="C1" s="1" t="s">
        <v>6</v>
      </c>
      <c r="D1" s="1" t="s">
        <v>7</v>
      </c>
      <c r="E1" s="1" t="s">
        <v>8</v>
      </c>
    </row>
    <row r="2" spans="1:8" x14ac:dyDescent="0.25">
      <c r="A2" s="2">
        <v>39402</v>
      </c>
      <c r="B2" t="s">
        <v>9</v>
      </c>
      <c r="C2" t="s">
        <v>22</v>
      </c>
      <c r="D2" s="3" t="s">
        <v>10</v>
      </c>
      <c r="E2" t="s">
        <v>11</v>
      </c>
    </row>
    <row r="3" spans="1:8" x14ac:dyDescent="0.25">
      <c r="E3" t="s">
        <v>12</v>
      </c>
    </row>
    <row r="4" spans="1:8" x14ac:dyDescent="0.25">
      <c r="E4" t="s">
        <v>13</v>
      </c>
    </row>
    <row r="5" spans="1:8" x14ac:dyDescent="0.25">
      <c r="E5" t="s">
        <v>14</v>
      </c>
    </row>
    <row r="7" spans="1:8" x14ac:dyDescent="0.25">
      <c r="E7" t="s">
        <v>15</v>
      </c>
    </row>
    <row r="8" spans="1:8" x14ac:dyDescent="0.25">
      <c r="A8" s="2">
        <v>40175</v>
      </c>
      <c r="B8" t="s">
        <v>9</v>
      </c>
      <c r="C8" t="s">
        <v>24</v>
      </c>
      <c r="E8" s="5" t="s">
        <v>23</v>
      </c>
    </row>
    <row r="9" spans="1:8" x14ac:dyDescent="0.25">
      <c r="A9" s="2">
        <v>40175</v>
      </c>
      <c r="B9" t="s">
        <v>9</v>
      </c>
      <c r="C9" t="s">
        <v>25</v>
      </c>
      <c r="E9" t="s">
        <v>26</v>
      </c>
    </row>
    <row r="10" spans="1:8" ht="66" customHeight="1" x14ac:dyDescent="0.25">
      <c r="A10" t="s">
        <v>49</v>
      </c>
      <c r="E10" s="44" t="s">
        <v>35</v>
      </c>
      <c r="F10" s="44"/>
      <c r="G10" s="44"/>
      <c r="H10" s="44"/>
    </row>
    <row r="11" spans="1:8" ht="56.25" customHeight="1" x14ac:dyDescent="0.25">
      <c r="A11" t="s">
        <v>50</v>
      </c>
      <c r="E11" s="45" t="s">
        <v>34</v>
      </c>
      <c r="F11" s="45"/>
      <c r="G11" s="45"/>
      <c r="H11" s="45"/>
    </row>
  </sheetData>
  <mergeCells count="2">
    <mergeCell ref="E10:H10"/>
    <mergeCell ref="E11:H11"/>
  </mergeCells>
  <phoneticPr fontId="0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E91DA5C3C04C4D88506F7E1D257227" ma:contentTypeVersion="0" ma:contentTypeDescription="Create a new document." ma:contentTypeScope="" ma:versionID="330d303032fa4a616e887d7758ed3ae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3064CC-1027-4CD7-8DBA-4A1D76E6DD6B}">
  <ds:schemaRefs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035E459-55D6-426F-9CBF-187C9C22A3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CA61E09-E7D8-4B23-99CF-447E68B079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POWER BI</vt:lpstr>
      <vt:lpstr>Available vs Used (2)</vt:lpstr>
      <vt:lpstr>Excel Online</vt:lpstr>
      <vt:lpstr>DOCUMENTATION</vt:lpstr>
      <vt:lpstr>'Excel Online'!Print_Area</vt:lpstr>
      <vt:lpstr>'POWER BI'!Print_Area</vt:lpstr>
    </vt:vector>
  </TitlesOfParts>
  <Company>VADSS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</dc:creator>
  <cp:lastModifiedBy>VITA Program</cp:lastModifiedBy>
  <cp:lastPrinted>2013-12-12T18:34:08Z</cp:lastPrinted>
  <dcterms:created xsi:type="dcterms:W3CDTF">2001-12-19T18:51:15Z</dcterms:created>
  <dcterms:modified xsi:type="dcterms:W3CDTF">2021-02-17T20:36:11Z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0x01010026E91DA5C3C04C4D88506F7E1D257227</vt:lpwstr>
  </property>
</Properties>
</file>