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Strategy_Management\Data Warehouse\Project Documents\ORP-AnnualStatisticalReport\vdss_ann_report\State Programs\"/>
    </mc:Choice>
  </mc:AlternateContent>
  <bookViews>
    <workbookView xWindow="0" yWindow="0" windowWidth="20490" windowHeight="7605" firstSheet="2" activeTab="2"/>
  </bookViews>
  <sheets>
    <sheet name="POWER BI" sheetId="6" state="hidden" r:id="rId1"/>
    <sheet name="COLLECTIONS" sheetId="4" state="hidden" r:id="rId2"/>
    <sheet name="Excel Online" sheetId="7" r:id="rId3"/>
    <sheet name="DOCUMENTATION" sheetId="5" state="hidden" r:id="rId4"/>
  </sheets>
  <definedNames>
    <definedName name="_xlnm.Print_Area" localSheetId="1">COLLECTIONS!#REF!</definedName>
    <definedName name="_xlnm.Print_Area" localSheetId="2">'Excel Online'!$B$2:$J$59</definedName>
    <definedName name="_xlnm.Print_Area" localSheetId="0">'POWER BI'!$A$1:$G$32</definedName>
  </definedNames>
  <calcPr calcId="162913" calcOnSave="0"/>
</workbook>
</file>

<file path=xl/calcChain.xml><?xml version="1.0" encoding="utf-8"?>
<calcChain xmlns="http://schemas.openxmlformats.org/spreadsheetml/2006/main">
  <c r="G54" i="7" l="1"/>
  <c r="F54" i="7"/>
  <c r="E54" i="7"/>
  <c r="D54" i="7"/>
  <c r="E36" i="6"/>
  <c r="D36" i="6"/>
  <c r="C36" i="6"/>
  <c r="B36" i="6"/>
  <c r="G37" i="4"/>
  <c r="F37" i="4"/>
  <c r="H54" i="7" s="1"/>
  <c r="F36" i="6" l="1"/>
  <c r="G36" i="6"/>
  <c r="I54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H52" i="7" l="1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26" i="7"/>
  <c r="H25" i="7"/>
  <c r="H23" i="7"/>
  <c r="H22" i="7"/>
  <c r="H21" i="7"/>
  <c r="F9" i="4"/>
  <c r="F8" i="4"/>
  <c r="F7" i="4"/>
  <c r="H24" i="7" s="1"/>
  <c r="F6" i="4"/>
  <c r="F5" i="4"/>
  <c r="F4" i="4"/>
  <c r="F3" i="4"/>
  <c r="H20" i="7" s="1"/>
  <c r="G52" i="7"/>
  <c r="I52" i="7" s="1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53" i="7"/>
  <c r="H53" i="7"/>
  <c r="F53" i="7"/>
  <c r="D53" i="7"/>
  <c r="I51" i="7" l="1"/>
  <c r="I50" i="7"/>
  <c r="I53" i="7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G77" i="7"/>
  <c r="G76" i="7"/>
  <c r="G75" i="7"/>
  <c r="G74" i="7"/>
  <c r="G73" i="7"/>
  <c r="G72" i="7"/>
  <c r="G71" i="7"/>
  <c r="G68" i="7"/>
  <c r="E68" i="7"/>
  <c r="G67" i="7"/>
  <c r="E67" i="7"/>
  <c r="G66" i="7"/>
  <c r="E66" i="7"/>
  <c r="G65" i="7"/>
  <c r="E65" i="7"/>
  <c r="G64" i="7"/>
  <c r="E64" i="7"/>
  <c r="G63" i="7"/>
  <c r="E63" i="7"/>
  <c r="G62" i="7"/>
  <c r="E62" i="7"/>
  <c r="G61" i="7"/>
  <c r="E61" i="7"/>
  <c r="C61" i="7"/>
  <c r="B62" i="7" s="1"/>
  <c r="C62" i="7" s="1"/>
  <c r="B63" i="7" s="1"/>
  <c r="C63" i="7" s="1"/>
  <c r="B64" i="7" s="1"/>
  <c r="C64" i="7" s="1"/>
  <c r="B65" i="7" s="1"/>
  <c r="C65" i="7" s="1"/>
  <c r="B66" i="7" s="1"/>
  <c r="C66" i="7" s="1"/>
  <c r="B67" i="7" s="1"/>
  <c r="C67" i="7" s="1"/>
  <c r="B68" i="7" s="1"/>
  <c r="C68" i="7" s="1"/>
  <c r="B69" i="7" s="1"/>
  <c r="C69" i="7" s="1"/>
  <c r="B70" i="7" s="1"/>
  <c r="C70" i="7" s="1"/>
  <c r="B71" i="7" s="1"/>
  <c r="C71" i="7" s="1"/>
  <c r="B72" i="7" s="1"/>
  <c r="C72" i="7" s="1"/>
  <c r="B73" i="7" s="1"/>
  <c r="C73" i="7" s="1"/>
  <c r="B74" i="7" s="1"/>
  <c r="C74" i="7" s="1"/>
  <c r="B75" i="7" s="1"/>
  <c r="C75" i="7" s="1"/>
  <c r="B76" i="7" s="1"/>
  <c r="C76" i="7" s="1"/>
  <c r="B77" i="7" s="1"/>
  <c r="C77" i="7" s="1"/>
  <c r="F77" i="7"/>
  <c r="E77" i="7"/>
  <c r="I48" i="7"/>
  <c r="F76" i="7"/>
  <c r="E76" i="7"/>
  <c r="H76" i="7"/>
  <c r="I47" i="7"/>
  <c r="F75" i="7"/>
  <c r="E75" i="7"/>
  <c r="D75" i="7"/>
  <c r="I46" i="7"/>
  <c r="F74" i="7"/>
  <c r="H74" i="7"/>
  <c r="F73" i="7"/>
  <c r="E73" i="7"/>
  <c r="I44" i="7"/>
  <c r="F72" i="7"/>
  <c r="E72" i="7"/>
  <c r="H72" i="7"/>
  <c r="I43" i="7"/>
  <c r="F71" i="7"/>
  <c r="E71" i="7"/>
  <c r="I42" i="7"/>
  <c r="F70" i="7"/>
  <c r="E70" i="7"/>
  <c r="E69" i="7"/>
  <c r="I40" i="7"/>
  <c r="I39" i="7"/>
  <c r="F67" i="7"/>
  <c r="I38" i="7"/>
  <c r="I37" i="7"/>
  <c r="I36" i="7"/>
  <c r="I35" i="7"/>
  <c r="F63" i="7"/>
  <c r="I34" i="7"/>
  <c r="I33" i="7"/>
  <c r="I32" i="7"/>
  <c r="D69" i="7" l="1"/>
  <c r="D73" i="7"/>
  <c r="D77" i="7"/>
  <c r="D72" i="7"/>
  <c r="D74" i="7"/>
  <c r="D76" i="7"/>
  <c r="I63" i="7"/>
  <c r="I67" i="7"/>
  <c r="I72" i="7"/>
  <c r="I75" i="7"/>
  <c r="I76" i="7"/>
  <c r="H75" i="7"/>
  <c r="I65" i="7"/>
  <c r="I62" i="7"/>
  <c r="I66" i="7"/>
  <c r="I71" i="7"/>
  <c r="I61" i="7"/>
  <c r="H64" i="7"/>
  <c r="F64" i="7"/>
  <c r="H65" i="7"/>
  <c r="H68" i="7"/>
  <c r="F68" i="7"/>
  <c r="F61" i="7"/>
  <c r="I64" i="7"/>
  <c r="F65" i="7"/>
  <c r="I68" i="7"/>
  <c r="D71" i="7"/>
  <c r="D70" i="7"/>
  <c r="I41" i="7"/>
  <c r="G70" i="7"/>
  <c r="G69" i="7"/>
  <c r="H71" i="7"/>
  <c r="F62" i="7"/>
  <c r="F66" i="7"/>
  <c r="H66" i="7"/>
  <c r="H67" i="7"/>
  <c r="F69" i="7"/>
  <c r="H73" i="7"/>
  <c r="I45" i="7"/>
  <c r="E74" i="7"/>
  <c r="E60" i="7" s="1"/>
  <c r="H77" i="7"/>
  <c r="I49" i="7"/>
  <c r="D68" i="7"/>
  <c r="G36" i="4"/>
  <c r="F36" i="4"/>
  <c r="D63" i="7" l="1"/>
  <c r="D67" i="7"/>
  <c r="D64" i="7"/>
  <c r="D65" i="7"/>
  <c r="G60" i="7"/>
  <c r="D66" i="7"/>
  <c r="I73" i="7"/>
  <c r="I77" i="7"/>
  <c r="I69" i="7"/>
  <c r="I70" i="7"/>
  <c r="H69" i="7"/>
  <c r="F60" i="7"/>
  <c r="D62" i="7"/>
  <c r="I74" i="7"/>
  <c r="D60" i="7"/>
  <c r="D61" i="7"/>
  <c r="H63" i="7"/>
  <c r="H70" i="7"/>
  <c r="G35" i="4"/>
  <c r="F35" i="4"/>
  <c r="I60" i="7" l="1"/>
  <c r="H60" i="7"/>
  <c r="F35" i="6"/>
  <c r="G35" i="6"/>
  <c r="F34" i="6"/>
  <c r="G34" i="6" l="1"/>
  <c r="G34" i="4"/>
  <c r="F34" i="4"/>
  <c r="F33" i="6" l="1"/>
  <c r="G33" i="6" l="1"/>
  <c r="G33" i="4" l="1"/>
  <c r="F33" i="4"/>
  <c r="F32" i="6" l="1"/>
  <c r="G32" i="6"/>
  <c r="G32" i="4" l="1"/>
  <c r="E39" i="4" s="1"/>
  <c r="F32" i="4"/>
  <c r="D39" i="4" s="1"/>
  <c r="G31" i="6" l="1"/>
  <c r="F31" i="6"/>
  <c r="G31" i="4"/>
  <c r="F31" i="4"/>
  <c r="G30" i="4" l="1"/>
  <c r="F30" i="4"/>
  <c r="F28" i="6"/>
  <c r="F27" i="6"/>
  <c r="G28" i="4"/>
  <c r="F28" i="4"/>
  <c r="F4" i="6"/>
  <c r="F6" i="6"/>
  <c r="F11" i="6"/>
  <c r="F9" i="6"/>
  <c r="F27" i="4"/>
  <c r="G27" i="4"/>
  <c r="G22" i="6"/>
  <c r="G21" i="6"/>
  <c r="G20" i="6"/>
  <c r="G19" i="6"/>
  <c r="G18" i="6"/>
  <c r="G17" i="6"/>
  <c r="G16" i="6"/>
  <c r="G15" i="6"/>
  <c r="G14" i="6"/>
  <c r="F26" i="4"/>
  <c r="F25" i="6"/>
  <c r="G26" i="4"/>
  <c r="G25" i="4"/>
  <c r="F10" i="4"/>
  <c r="H27" i="7" s="1"/>
  <c r="F11" i="4"/>
  <c r="H28" i="7" s="1"/>
  <c r="F12" i="4"/>
  <c r="H29" i="7" s="1"/>
  <c r="F13" i="4"/>
  <c r="H30" i="7" s="1"/>
  <c r="F14" i="4"/>
  <c r="H31" i="7" s="1"/>
  <c r="F15" i="4"/>
  <c r="H32" i="7" s="1"/>
  <c r="G15" i="4"/>
  <c r="F16" i="4"/>
  <c r="H33" i="7" s="1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G24" i="4"/>
  <c r="F2" i="6"/>
  <c r="G29" i="4"/>
  <c r="F29" i="4"/>
  <c r="F12" i="6"/>
  <c r="H61" i="7" l="1"/>
  <c r="H62" i="7"/>
  <c r="F30" i="6"/>
  <c r="G30" i="6"/>
  <c r="G24" i="6"/>
  <c r="G25" i="6"/>
  <c r="G29" i="6"/>
  <c r="G26" i="6"/>
  <c r="F26" i="6"/>
  <c r="F24" i="6"/>
  <c r="G27" i="6"/>
  <c r="F29" i="6"/>
  <c r="G28" i="6"/>
  <c r="F8" i="6"/>
  <c r="F17" i="6"/>
  <c r="F19" i="6"/>
  <c r="F21" i="6"/>
  <c r="F22" i="6"/>
  <c r="F3" i="6"/>
  <c r="F10" i="6"/>
  <c r="F7" i="6"/>
  <c r="F14" i="6"/>
  <c r="F16" i="6"/>
  <c r="F20" i="6"/>
  <c r="F15" i="6"/>
  <c r="F18" i="6"/>
  <c r="F23" i="6"/>
  <c r="F5" i="6"/>
  <c r="F13" i="6" l="1"/>
  <c r="G23" i="6"/>
</calcChain>
</file>

<file path=xl/sharedStrings.xml><?xml version="1.0" encoding="utf-8"?>
<sst xmlns="http://schemas.openxmlformats.org/spreadsheetml/2006/main" count="36" uniqueCount="23">
  <si>
    <t>State Fiscal Year</t>
  </si>
  <si>
    <t>Date</t>
  </si>
  <si>
    <t>Research Staffer</t>
  </si>
  <si>
    <t>Program Contact</t>
  </si>
  <si>
    <t>Data Source</t>
  </si>
  <si>
    <t>Comments</t>
  </si>
  <si>
    <t>Collections</t>
  </si>
  <si>
    <t xml:space="preserve"> Obligated Cases</t>
  </si>
  <si>
    <t>TANF</t>
  </si>
  <si>
    <t>Non-TANF</t>
  </si>
  <si>
    <t>Total</t>
  </si>
  <si>
    <t>Collections ($ millions)</t>
  </si>
  <si>
    <t>Source: APECS and Division of Child Support Enforcement Program staff.</t>
  </si>
  <si>
    <t>Data source 1986-1989 - VDSS fact book - January 1995</t>
  </si>
  <si>
    <t>Mike Theis</t>
  </si>
  <si>
    <t>tanf_collections</t>
  </si>
  <si>
    <t>tanf_obligated_case</t>
  </si>
  <si>
    <t>sfy</t>
  </si>
  <si>
    <t>non_tanf_collections</t>
  </si>
  <si>
    <t>non_tanf_obligated_case</t>
  </si>
  <si>
    <t>total_collections</t>
  </si>
  <si>
    <t>total_obligated_cases</t>
  </si>
  <si>
    <t>Child Support Enforcement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</si>
</sst>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164" formatCode="General_)"/>
    <numFmt numFmtId="165" formatCode="0.0%"/>
    <numFmt numFmtId="166" formatCode="&quot;$&quot;#,##0"/>
    <numFmt numFmtId="167" formatCode="&quot;$&quot;#,##0.0"/>
  </numFmts>
  <fonts count="11">
    <font>
      <sz val="12"/>
      <name val="Arial MT"/>
    </font>
    <font>
      <b/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name val="Franklin Gothic Medium"/>
      <family val="2"/>
    </font>
    <font>
      <sz val="10"/>
      <name val="Franklin Gothic Book"/>
      <family val="2"/>
    </font>
    <font>
      <sz val="8"/>
      <name val="Franklin Gothic Book"/>
      <family val="2"/>
    </font>
    <font>
      <sz val="12"/>
      <name val="Arial MT"/>
    </font>
    <font>
      <sz val="14"/>
      <name val="Franklin Gothic Medium"/>
      <family val="2"/>
    </font>
    <font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 applyBorder="0"/>
    <xf numFmtId="9" fontId="8" fillId="0" borderId="0" applyFont="0" applyFill="0" applyBorder="0" applyAlignment="0" applyProtection="0"/>
  </cellStyleXfs>
  <cellXfs count="62">
    <xf numFmtId="164" fontId="0" fillId="0" borderId="0" xfId="0"/>
    <xf numFmtId="164" fontId="1" fillId="0" borderId="1" xfId="0" applyFont="1" applyBorder="1" applyAlignment="1">
      <alignment wrapText="1"/>
    </xf>
    <xf numFmtId="164" fontId="2" fillId="0" borderId="0" xfId="0" applyFont="1"/>
    <xf numFmtId="164" fontId="3" fillId="2" borderId="2" xfId="0" applyFont="1" applyFill="1" applyBorder="1" applyAlignment="1">
      <alignment horizontal="right" wrapText="1"/>
    </xf>
    <xf numFmtId="164" fontId="3" fillId="2" borderId="3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right" wrapText="1"/>
    </xf>
    <xf numFmtId="166" fontId="2" fillId="2" borderId="0" xfId="0" applyNumberFormat="1" applyFont="1" applyFill="1" applyBorder="1" applyAlignment="1" applyProtection="1">
      <alignment horizontal="right"/>
    </xf>
    <xf numFmtId="166" fontId="2" fillId="2" borderId="0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right"/>
    </xf>
    <xf numFmtId="166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center"/>
    </xf>
    <xf numFmtId="14" fontId="0" fillId="0" borderId="0" xfId="0" applyNumberFormat="1"/>
    <xf numFmtId="164" fontId="5" fillId="2" borderId="1" xfId="0" applyFont="1" applyFill="1" applyBorder="1" applyAlignment="1">
      <alignment horizontal="right" wrapText="1"/>
    </xf>
    <xf numFmtId="0" fontId="6" fillId="2" borderId="0" xfId="0" applyNumberFormat="1" applyFont="1" applyFill="1" applyBorder="1" applyAlignment="1">
      <alignment horizontal="center" wrapText="1"/>
    </xf>
    <xf numFmtId="167" fontId="6" fillId="2" borderId="0" xfId="0" applyNumberFormat="1" applyFont="1" applyFill="1" applyBorder="1" applyAlignment="1" applyProtection="1">
      <alignment horizontal="right"/>
    </xf>
    <xf numFmtId="3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 applyProtection="1">
      <alignment horizontal="right"/>
    </xf>
    <xf numFmtId="165" fontId="2" fillId="0" borderId="0" xfId="1" applyNumberFormat="1" applyFont="1"/>
    <xf numFmtId="3" fontId="2" fillId="2" borderId="0" xfId="0" applyNumberFormat="1" applyFont="1" applyFill="1" applyBorder="1" applyAlignment="1">
      <alignment horizontal="right"/>
    </xf>
    <xf numFmtId="164" fontId="5" fillId="2" borderId="1" xfId="0" applyFont="1" applyFill="1" applyBorder="1" applyAlignment="1">
      <alignment horizontal="right" wrapText="1"/>
    </xf>
    <xf numFmtId="167" fontId="6" fillId="2" borderId="0" xfId="0" applyNumberFormat="1" applyFont="1" applyFill="1" applyBorder="1" applyAlignment="1" applyProtection="1">
      <alignment horizontal="right"/>
    </xf>
    <xf numFmtId="164" fontId="5" fillId="0" borderId="1" xfId="0" applyFont="1" applyBorder="1" applyAlignment="1">
      <alignment horizontal="center"/>
    </xf>
    <xf numFmtId="164" fontId="2" fillId="3" borderId="0" xfId="0" applyFont="1" applyFill="1"/>
    <xf numFmtId="164" fontId="3" fillId="3" borderId="0" xfId="0" applyFont="1" applyFill="1"/>
    <xf numFmtId="164" fontId="3" fillId="3" borderId="0" xfId="0" applyFont="1" applyFill="1" applyAlignment="1">
      <alignment horizontal="center"/>
    </xf>
    <xf numFmtId="164" fontId="5" fillId="3" borderId="1" xfId="0" applyFont="1" applyFill="1" applyBorder="1" applyAlignment="1">
      <alignment horizontal="right" wrapText="1"/>
    </xf>
    <xf numFmtId="0" fontId="6" fillId="3" borderId="0" xfId="0" applyNumberFormat="1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right" wrapText="1"/>
    </xf>
    <xf numFmtId="0" fontId="2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 applyProtection="1"/>
    <xf numFmtId="166" fontId="2" fillId="3" borderId="0" xfId="0" applyNumberFormat="1" applyFont="1" applyFill="1" applyBorder="1" applyAlignment="1" applyProtection="1">
      <alignment horizontal="right"/>
    </xf>
    <xf numFmtId="5" fontId="2" fillId="3" borderId="0" xfId="0" applyNumberFormat="1" applyFont="1" applyFill="1" applyProtection="1"/>
    <xf numFmtId="0" fontId="10" fillId="3" borderId="0" xfId="0" applyNumberFormat="1" applyFont="1" applyFill="1" applyBorder="1" applyAlignment="1">
      <alignment horizontal="center"/>
    </xf>
    <xf numFmtId="167" fontId="10" fillId="3" borderId="0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right"/>
    </xf>
    <xf numFmtId="0" fontId="10" fillId="3" borderId="0" xfId="0" applyNumberFormat="1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/>
    </xf>
    <xf numFmtId="1" fontId="10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center"/>
    </xf>
    <xf numFmtId="167" fontId="10" fillId="3" borderId="1" xfId="0" applyNumberFormat="1" applyFont="1" applyFill="1" applyBorder="1" applyAlignment="1" applyProtection="1">
      <alignment horizontal="right"/>
    </xf>
    <xf numFmtId="3" fontId="10" fillId="3" borderId="1" xfId="0" applyNumberFormat="1" applyFont="1" applyFill="1" applyBorder="1" applyAlignment="1">
      <alignment horizontal="right"/>
    </xf>
    <xf numFmtId="164" fontId="7" fillId="3" borderId="0" xfId="0" applyFont="1" applyFill="1"/>
    <xf numFmtId="165" fontId="2" fillId="3" borderId="0" xfId="0" applyNumberFormat="1" applyFont="1" applyFill="1"/>
    <xf numFmtId="3" fontId="10" fillId="3" borderId="6" xfId="0" applyNumberFormat="1" applyFont="1" applyFill="1" applyBorder="1" applyAlignment="1">
      <alignment horizontal="right"/>
    </xf>
    <xf numFmtId="167" fontId="10" fillId="3" borderId="6" xfId="0" applyNumberFormat="1" applyFont="1" applyFill="1" applyBorder="1" applyAlignment="1" applyProtection="1">
      <alignment horizontal="right"/>
    </xf>
    <xf numFmtId="166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3" borderId="5" xfId="0" applyFont="1" applyFill="1" applyBorder="1" applyAlignment="1">
      <alignment horizontal="right" wrapText="1"/>
    </xf>
    <xf numFmtId="164" fontId="3" fillId="3" borderId="3" xfId="0" applyFont="1" applyFill="1" applyBorder="1" applyAlignment="1">
      <alignment horizontal="right" wrapText="1"/>
    </xf>
    <xf numFmtId="164" fontId="9" fillId="3" borderId="0" xfId="0" applyFont="1" applyFill="1" applyAlignment="1">
      <alignment horizontal="center"/>
    </xf>
    <xf numFmtId="164" fontId="5" fillId="3" borderId="6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0414576209772"/>
          <c:y val="0.1212741972937029"/>
          <c:w val="0.78207260865043737"/>
          <c:h val="0.78312075601809827"/>
        </c:manualLayout>
      </c:layout>
      <c:lineChart>
        <c:grouping val="standard"/>
        <c:varyColors val="0"/>
        <c:ser>
          <c:idx val="2"/>
          <c:order val="2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8.927858257481552E-3"/>
                  <c:y val="-4.78143332858586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r>
                      <a:rPr lang="en-US">
                        <a:latin typeface="Franklin Gothic Medium" panose="020B0603020102020204" pitchFamily="34" charset="0"/>
                      </a:rPr>
                      <a:t>TANF Obligated Cases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71-4137-8C9A-C7E7643DD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Online'!$C$32:$C$54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 formatCode="0">
                  <c:v>2004</c:v>
                </c:pt>
                <c:pt idx="7" formatCode="0">
                  <c:v>2005</c:v>
                </c:pt>
                <c:pt idx="8" formatCode="0">
                  <c:v>2006</c:v>
                </c:pt>
                <c:pt idx="9" formatCode="0">
                  <c:v>2007</c:v>
                </c:pt>
                <c:pt idx="10" formatCode="0">
                  <c:v>2008</c:v>
                </c:pt>
                <c:pt idx="11" formatCode="0">
                  <c:v>2009</c:v>
                </c:pt>
                <c:pt idx="12" formatCode="0">
                  <c:v>2010</c:v>
                </c:pt>
                <c:pt idx="13" formatCode="0">
                  <c:v>2011</c:v>
                </c:pt>
                <c:pt idx="14" formatCode="0">
                  <c:v>2012</c:v>
                </c:pt>
                <c:pt idx="15" formatCode="0">
                  <c:v>2013</c:v>
                </c:pt>
                <c:pt idx="16" formatCode="0">
                  <c:v>2014</c:v>
                </c:pt>
                <c:pt idx="17" formatCode="0">
                  <c:v>2015</c:v>
                </c:pt>
                <c:pt idx="18" formatCode="0">
                  <c:v>2016</c:v>
                </c:pt>
                <c:pt idx="19" formatCode="0">
                  <c:v>2017</c:v>
                </c:pt>
                <c:pt idx="20" formatCode="0">
                  <c:v>2018</c:v>
                </c:pt>
                <c:pt idx="21" formatCode="0">
                  <c:v>2019</c:v>
                </c:pt>
                <c:pt idx="22" formatCode="0">
                  <c:v>2020</c:v>
                </c:pt>
              </c:numCache>
            </c:numRef>
          </c:cat>
          <c:val>
            <c:numRef>
              <c:f>'Excel Online'!$E$32:$E$54</c:f>
              <c:numCache>
                <c:formatCode>#,##0</c:formatCode>
                <c:ptCount val="23"/>
                <c:pt idx="0">
                  <c:v>55456</c:v>
                </c:pt>
                <c:pt idx="1">
                  <c:v>55661</c:v>
                </c:pt>
                <c:pt idx="2">
                  <c:v>53103</c:v>
                </c:pt>
                <c:pt idx="3">
                  <c:v>54399</c:v>
                </c:pt>
                <c:pt idx="4">
                  <c:v>57374</c:v>
                </c:pt>
                <c:pt idx="5">
                  <c:v>60290</c:v>
                </c:pt>
                <c:pt idx="6">
                  <c:v>63509</c:v>
                </c:pt>
                <c:pt idx="7">
                  <c:v>64135</c:v>
                </c:pt>
                <c:pt idx="8">
                  <c:v>59798</c:v>
                </c:pt>
                <c:pt idx="9">
                  <c:v>56481</c:v>
                </c:pt>
                <c:pt idx="10">
                  <c:v>53227</c:v>
                </c:pt>
                <c:pt idx="11">
                  <c:v>56446</c:v>
                </c:pt>
                <c:pt idx="12">
                  <c:v>58813</c:v>
                </c:pt>
                <c:pt idx="13">
                  <c:v>58015</c:v>
                </c:pt>
                <c:pt idx="14">
                  <c:v>56413</c:v>
                </c:pt>
                <c:pt idx="15">
                  <c:v>55154</c:v>
                </c:pt>
                <c:pt idx="16">
                  <c:v>58089</c:v>
                </c:pt>
                <c:pt idx="17">
                  <c:v>56763</c:v>
                </c:pt>
                <c:pt idx="18">
                  <c:v>53308</c:v>
                </c:pt>
                <c:pt idx="19">
                  <c:v>45821</c:v>
                </c:pt>
                <c:pt idx="20">
                  <c:v>50546</c:v>
                </c:pt>
                <c:pt idx="21">
                  <c:v>50524.039199999999</c:v>
                </c:pt>
                <c:pt idx="22">
                  <c:v>49129.910400000001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1-4137-8C9A-C7E7643DDAF7}"/>
            </c:ext>
          </c:extLst>
        </c:ser>
        <c:ser>
          <c:idx val="3"/>
          <c:order val="3"/>
          <c:tx>
            <c:v>Non-TANF Obligated Cases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5501483776425304"/>
                  <c:y val="-3.4354039078448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Franklin Gothic Book" panose="020B0503020102020204" pitchFamily="34" charset="0"/>
                      <a:ea typeface="Franklin Gothic Book"/>
                      <a:cs typeface="Franklin Gothic Book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71-4137-8C9A-C7E7643DD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Online'!$C$32:$C$54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 formatCode="0">
                  <c:v>2004</c:v>
                </c:pt>
                <c:pt idx="7" formatCode="0">
                  <c:v>2005</c:v>
                </c:pt>
                <c:pt idx="8" formatCode="0">
                  <c:v>2006</c:v>
                </c:pt>
                <c:pt idx="9" formatCode="0">
                  <c:v>2007</c:v>
                </c:pt>
                <c:pt idx="10" formatCode="0">
                  <c:v>2008</c:v>
                </c:pt>
                <c:pt idx="11" formatCode="0">
                  <c:v>2009</c:v>
                </c:pt>
                <c:pt idx="12" formatCode="0">
                  <c:v>2010</c:v>
                </c:pt>
                <c:pt idx="13" formatCode="0">
                  <c:v>2011</c:v>
                </c:pt>
                <c:pt idx="14" formatCode="0">
                  <c:v>2012</c:v>
                </c:pt>
                <c:pt idx="15" formatCode="0">
                  <c:v>2013</c:v>
                </c:pt>
                <c:pt idx="16" formatCode="0">
                  <c:v>2014</c:v>
                </c:pt>
                <c:pt idx="17" formatCode="0">
                  <c:v>2015</c:v>
                </c:pt>
                <c:pt idx="18" formatCode="0">
                  <c:v>2016</c:v>
                </c:pt>
                <c:pt idx="19" formatCode="0">
                  <c:v>2017</c:v>
                </c:pt>
                <c:pt idx="20" formatCode="0">
                  <c:v>2018</c:v>
                </c:pt>
                <c:pt idx="21" formatCode="0">
                  <c:v>2019</c:v>
                </c:pt>
                <c:pt idx="22" formatCode="0">
                  <c:v>2020</c:v>
                </c:pt>
              </c:numCache>
            </c:numRef>
          </c:cat>
          <c:val>
            <c:numRef>
              <c:f>'Excel Online'!$G$32:$G$54</c:f>
              <c:numCache>
                <c:formatCode>#,##0</c:formatCode>
                <c:ptCount val="23"/>
                <c:pt idx="0">
                  <c:v>195061</c:v>
                </c:pt>
                <c:pt idx="1">
                  <c:v>209350</c:v>
                </c:pt>
                <c:pt idx="2">
                  <c:v>220282</c:v>
                </c:pt>
                <c:pt idx="3">
                  <c:v>228497</c:v>
                </c:pt>
                <c:pt idx="4">
                  <c:v>232976</c:v>
                </c:pt>
                <c:pt idx="5">
                  <c:v>230041</c:v>
                </c:pt>
                <c:pt idx="6">
                  <c:v>232296</c:v>
                </c:pt>
                <c:pt idx="7">
                  <c:v>233996</c:v>
                </c:pt>
                <c:pt idx="8">
                  <c:v>239509</c:v>
                </c:pt>
                <c:pt idx="9">
                  <c:v>246073</c:v>
                </c:pt>
                <c:pt idx="10">
                  <c:v>240651</c:v>
                </c:pt>
                <c:pt idx="11">
                  <c:v>239401</c:v>
                </c:pt>
                <c:pt idx="12">
                  <c:v>238567</c:v>
                </c:pt>
                <c:pt idx="13">
                  <c:v>237124</c:v>
                </c:pt>
                <c:pt idx="14">
                  <c:v>237669</c:v>
                </c:pt>
                <c:pt idx="15">
                  <c:v>240606</c:v>
                </c:pt>
                <c:pt idx="16">
                  <c:v>223048</c:v>
                </c:pt>
                <c:pt idx="17">
                  <c:v>221134</c:v>
                </c:pt>
                <c:pt idx="18">
                  <c:v>219343</c:v>
                </c:pt>
                <c:pt idx="19">
                  <c:v>221300</c:v>
                </c:pt>
                <c:pt idx="20">
                  <c:v>216029</c:v>
                </c:pt>
                <c:pt idx="21">
                  <c:v>215952.9608</c:v>
                </c:pt>
                <c:pt idx="22">
                  <c:v>209994.08960000001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71-4137-8C9A-C7E7643DD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7648"/>
        <c:axId val="43192704"/>
      </c:lineChart>
      <c:lineChart>
        <c:grouping val="standard"/>
        <c:varyColors val="0"/>
        <c:ser>
          <c:idx val="0"/>
          <c:order val="0"/>
          <c:tx>
            <c:v>TANF Collections</c:v>
          </c:tx>
          <c:spPr>
            <a:ln w="25400">
              <a:solidFill>
                <a:srgbClr val="00B050"/>
              </a:solidFill>
              <a:prstDash val="lg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9334150693073092E-2"/>
                  <c:y val="-3.31955278642813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fld id="{1D616511-ECEA-45CB-B5A5-CE9ED9DC7E14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Franklin Gothic Book" panose="020B0503020102020204" pitchFamily="34" charset="0"/>
                          <a:ea typeface="Franklin Gothic Book"/>
                          <a:cs typeface="Franklin Gothic Book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1-4137-8C9A-C7E7643DD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'Excel Online'!$D$32:$D$54</c:f>
              <c:numCache>
                <c:formatCode>"$"#,##0.0</c:formatCode>
                <c:ptCount val="23"/>
                <c:pt idx="0">
                  <c:v>44.627837999999997</c:v>
                </c:pt>
                <c:pt idx="1">
                  <c:v>38.904631000000002</c:v>
                </c:pt>
                <c:pt idx="2">
                  <c:v>36.604036000000001</c:v>
                </c:pt>
                <c:pt idx="3">
                  <c:v>36.827537999999997</c:v>
                </c:pt>
                <c:pt idx="4">
                  <c:v>38.108181000000002</c:v>
                </c:pt>
                <c:pt idx="5">
                  <c:v>39.850206</c:v>
                </c:pt>
                <c:pt idx="6">
                  <c:v>43.284565999999998</c:v>
                </c:pt>
                <c:pt idx="7">
                  <c:v>44.858182999999997</c:v>
                </c:pt>
                <c:pt idx="8">
                  <c:v>45.434379</c:v>
                </c:pt>
                <c:pt idx="9">
                  <c:v>43.373902149999999</c:v>
                </c:pt>
                <c:pt idx="10">
                  <c:v>43.244365999999999</c:v>
                </c:pt>
                <c:pt idx="11">
                  <c:v>44.531030999999999</c:v>
                </c:pt>
                <c:pt idx="12">
                  <c:v>41.478549999999998</c:v>
                </c:pt>
                <c:pt idx="13">
                  <c:v>44.185941999999997</c:v>
                </c:pt>
                <c:pt idx="14">
                  <c:v>44.727916649999997</c:v>
                </c:pt>
                <c:pt idx="15">
                  <c:v>41.710476999999997</c:v>
                </c:pt>
                <c:pt idx="16">
                  <c:v>41.209775999999998</c:v>
                </c:pt>
                <c:pt idx="17">
                  <c:v>39.005015999999998</c:v>
                </c:pt>
                <c:pt idx="18">
                  <c:v>39.178273409999996</c:v>
                </c:pt>
                <c:pt idx="19">
                  <c:v>35.384318</c:v>
                </c:pt>
                <c:pt idx="20">
                  <c:v>34.323130999999997</c:v>
                </c:pt>
                <c:pt idx="21">
                  <c:v>33.14320137</c:v>
                </c:pt>
                <c:pt idx="22">
                  <c:v>55.683553000000003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71-4137-8C9A-C7E7643DDAF7}"/>
            </c:ext>
          </c:extLst>
        </c:ser>
        <c:ser>
          <c:idx val="1"/>
          <c:order val="1"/>
          <c:tx>
            <c:v>Non-TANF Collections</c:v>
          </c:tx>
          <c:spPr>
            <a:ln w="25400">
              <a:solidFill>
                <a:srgbClr val="00B0F0"/>
              </a:solidFill>
              <a:prstDash val="lg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7455489459528902E-2"/>
                  <c:y val="4.977978527877813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fld id="{46D2BCEC-69B7-4BD7-8F2F-7B6C8470C291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Franklin Gothic Book" panose="020B0503020102020204" pitchFamily="34" charset="0"/>
                          <a:ea typeface="Franklin Gothic Book"/>
                          <a:cs typeface="Franklin Gothic Book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D71-4137-8C9A-C7E7643DD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'Excel Online'!$F$32:$F$54</c:f>
              <c:numCache>
                <c:formatCode>"$"#,##0.0</c:formatCode>
                <c:ptCount val="23"/>
                <c:pt idx="0">
                  <c:v>268.98558400000002</c:v>
                </c:pt>
                <c:pt idx="1">
                  <c:v>307.63235300000002</c:v>
                </c:pt>
                <c:pt idx="2">
                  <c:v>354.38588099999998</c:v>
                </c:pt>
                <c:pt idx="3">
                  <c:v>399.11965800000002</c:v>
                </c:pt>
                <c:pt idx="4">
                  <c:v>435.819997</c:v>
                </c:pt>
                <c:pt idx="5">
                  <c:v>466.30512099999999</c:v>
                </c:pt>
                <c:pt idx="6">
                  <c:v>490.803808</c:v>
                </c:pt>
                <c:pt idx="7">
                  <c:v>516.151386</c:v>
                </c:pt>
                <c:pt idx="8">
                  <c:v>541.94968800000004</c:v>
                </c:pt>
                <c:pt idx="9">
                  <c:v>565.09350853000012</c:v>
                </c:pt>
                <c:pt idx="10">
                  <c:v>585.813534</c:v>
                </c:pt>
                <c:pt idx="11">
                  <c:v>594.07652599999994</c:v>
                </c:pt>
                <c:pt idx="12">
                  <c:v>591.65600300000006</c:v>
                </c:pt>
                <c:pt idx="13">
                  <c:v>603.56749400000001</c:v>
                </c:pt>
                <c:pt idx="14">
                  <c:v>612.40804581000009</c:v>
                </c:pt>
                <c:pt idx="15">
                  <c:v>615.50205100000005</c:v>
                </c:pt>
                <c:pt idx="16">
                  <c:v>623.20415500000001</c:v>
                </c:pt>
                <c:pt idx="17">
                  <c:v>621.93651199999999</c:v>
                </c:pt>
                <c:pt idx="18">
                  <c:v>620.57083403999991</c:v>
                </c:pt>
                <c:pt idx="19">
                  <c:v>617.56996800000002</c:v>
                </c:pt>
                <c:pt idx="20">
                  <c:v>611.52396399999998</c:v>
                </c:pt>
                <c:pt idx="21">
                  <c:v>610.81051940999998</c:v>
                </c:pt>
                <c:pt idx="22">
                  <c:v>647.90925234999997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71-4137-8C9A-C7E7643DD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2272"/>
        <c:axId val="44984192"/>
      </c:lineChart>
      <c:catAx>
        <c:axId val="430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3192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192704"/>
        <c:scaling>
          <c:orientation val="minMax"/>
          <c:max val="27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5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Franklin Gothic Medium"/>
                    <a:ea typeface="Franklin Gothic Medium"/>
                    <a:cs typeface="Franklin Gothic Medium"/>
                  </a:defRPr>
                </a:pPr>
                <a:r>
                  <a:rPr lang="en-US">
                    <a:latin typeface="Franklin Gothic Medium" panose="020B0603020102020204" pitchFamily="34" charset="0"/>
                  </a:rPr>
                  <a:t>Obligated Cases</a:t>
                </a:r>
              </a:p>
            </c:rich>
          </c:tx>
          <c:layout>
            <c:manualLayout>
              <c:xMode val="edge"/>
              <c:yMode val="edge"/>
              <c:x val="7.541421241473902E-3"/>
              <c:y val="0.36082524568149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3067648"/>
        <c:crosses val="autoZero"/>
        <c:crossBetween val="midCat"/>
        <c:majorUnit val="45000"/>
        <c:minorUnit val="540"/>
      </c:valAx>
      <c:catAx>
        <c:axId val="44982272"/>
        <c:scaling>
          <c:orientation val="minMax"/>
        </c:scaling>
        <c:delete val="1"/>
        <c:axPos val="b"/>
        <c:majorTickMark val="out"/>
        <c:minorTickMark val="none"/>
        <c:tickLblPos val="none"/>
        <c:crossAx val="44984192"/>
        <c:crosses val="autoZero"/>
        <c:auto val="1"/>
        <c:lblAlgn val="ctr"/>
        <c:lblOffset val="100"/>
        <c:noMultiLvlLbl val="0"/>
      </c:catAx>
      <c:valAx>
        <c:axId val="44984192"/>
        <c:scaling>
          <c:orientation val="minMax"/>
          <c:max val="66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Franklin Gothic Medium"/>
                    <a:ea typeface="Franklin Gothic Medium"/>
                    <a:cs typeface="Franklin Gothic Medium"/>
                  </a:defRPr>
                </a:pPr>
                <a:r>
                  <a:rPr lang="en-US" baseline="0"/>
                  <a:t>Collections ($ millions)</a:t>
                </a:r>
              </a:p>
            </c:rich>
          </c:tx>
          <c:layout>
            <c:manualLayout>
              <c:xMode val="edge"/>
              <c:yMode val="edge"/>
              <c:x val="0.97026438569206819"/>
              <c:y val="0.33075016785692501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44982272"/>
        <c:crosses val="max"/>
        <c:crossBetween val="between"/>
        <c:majorUnit val="1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1</xdr:row>
      <xdr:rowOff>104775</xdr:rowOff>
    </xdr:from>
    <xdr:to>
      <xdr:col>9</xdr:col>
      <xdr:colOff>885825</xdr:colOff>
      <xdr:row>17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0.05143</cdr:x>
      <cdr:y>0.0343</cdr:y>
    </cdr:from>
    <cdr:to>
      <cdr:x>0.98507</cdr:x>
      <cdr:y>0.09641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504" y="121867"/>
          <a:ext cx="6580761" cy="220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Total Obligated Cases and Collections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6"/>
  <sheetViews>
    <sheetView workbookViewId="0">
      <pane ySplit="1" topLeftCell="A21" activePane="bottomLeft" state="frozen"/>
      <selection pane="bottomLeft" activeCell="B35" sqref="B35"/>
    </sheetView>
  </sheetViews>
  <sheetFormatPr defaultColWidth="8.77734375" defaultRowHeight="12.75"/>
  <cols>
    <col min="1" max="1" width="8.21875" style="2" bestFit="1" customWidth="1"/>
    <col min="2" max="2" width="12.88671875" style="2" bestFit="1" customWidth="1"/>
    <col min="3" max="3" width="16.5546875" style="2" bestFit="1" customWidth="1"/>
    <col min="4" max="4" width="16.77734375" style="2" bestFit="1" customWidth="1"/>
    <col min="5" max="5" width="20.44140625" style="2" bestFit="1" customWidth="1"/>
    <col min="6" max="6" width="13.33203125" style="2" bestFit="1" customWidth="1"/>
    <col min="7" max="7" width="17.77734375" style="2" bestFit="1" customWidth="1"/>
    <col min="8" max="16384" width="8.77734375" style="2"/>
  </cols>
  <sheetData>
    <row r="1" spans="1:7" ht="15" customHeight="1">
      <c r="A1" s="23" t="s">
        <v>17</v>
      </c>
      <c r="B1" s="13" t="s">
        <v>15</v>
      </c>
      <c r="C1" s="13" t="s">
        <v>16</v>
      </c>
      <c r="D1" s="21" t="s">
        <v>18</v>
      </c>
      <c r="E1" s="21" t="s">
        <v>19</v>
      </c>
      <c r="F1" s="13" t="s">
        <v>20</v>
      </c>
      <c r="G1" s="13" t="s">
        <v>21</v>
      </c>
    </row>
    <row r="2" spans="1:7" ht="15" customHeight="1">
      <c r="A2" s="14">
        <v>1986</v>
      </c>
      <c r="B2" s="15">
        <f>+COLLECTIONS!B3/1000000</f>
        <v>14.064</v>
      </c>
      <c r="C2" s="16"/>
      <c r="D2" s="22">
        <f>+COLLECTIONS!D3/1000000</f>
        <v>5.2729999999999997</v>
      </c>
      <c r="E2" s="16"/>
      <c r="F2" s="17">
        <f t="shared" ref="F2:F8" si="0">+B2+D2</f>
        <v>19.337</v>
      </c>
      <c r="G2" s="18"/>
    </row>
    <row r="3" spans="1:7" ht="15" customHeight="1">
      <c r="A3" s="14">
        <v>1987</v>
      </c>
      <c r="B3" s="22">
        <f>+COLLECTIONS!B4/1000000</f>
        <v>15.074</v>
      </c>
      <c r="C3" s="16"/>
      <c r="D3" s="22">
        <f>+COLLECTIONS!D4/1000000</f>
        <v>46.612000000000002</v>
      </c>
      <c r="E3" s="16"/>
      <c r="F3" s="17">
        <f t="shared" si="0"/>
        <v>61.686</v>
      </c>
      <c r="G3" s="18"/>
    </row>
    <row r="4" spans="1:7" ht="15" customHeight="1">
      <c r="A4" s="14">
        <v>1988</v>
      </c>
      <c r="B4" s="22">
        <f>+COLLECTIONS!B5/1000000</f>
        <v>20.951000000000001</v>
      </c>
      <c r="C4" s="16"/>
      <c r="D4" s="22">
        <f>+COLLECTIONS!D5/1000000</f>
        <v>63.284999999999997</v>
      </c>
      <c r="E4" s="16"/>
      <c r="F4" s="17">
        <f t="shared" si="0"/>
        <v>84.23599999999999</v>
      </c>
      <c r="G4" s="18"/>
    </row>
    <row r="5" spans="1:7" ht="15" customHeight="1">
      <c r="A5" s="14">
        <v>1989</v>
      </c>
      <c r="B5" s="22">
        <f>+COLLECTIONS!B6/1000000</f>
        <v>23.231000000000002</v>
      </c>
      <c r="C5" s="16"/>
      <c r="D5" s="22">
        <f>+COLLECTIONS!D6/1000000</f>
        <v>79.81</v>
      </c>
      <c r="E5" s="16"/>
      <c r="F5" s="17">
        <f t="shared" si="0"/>
        <v>103.041</v>
      </c>
      <c r="G5" s="18"/>
    </row>
    <row r="6" spans="1:7" ht="15" customHeight="1">
      <c r="A6" s="14">
        <v>1990</v>
      </c>
      <c r="B6" s="22">
        <f>+COLLECTIONS!B7/1000000</f>
        <v>30.355412999999999</v>
      </c>
      <c r="C6" s="16"/>
      <c r="D6" s="22">
        <f>+COLLECTIONS!D7/1000000</f>
        <v>97.989936</v>
      </c>
      <c r="E6" s="16"/>
      <c r="F6" s="17">
        <f t="shared" si="0"/>
        <v>128.345349</v>
      </c>
      <c r="G6" s="18"/>
    </row>
    <row r="7" spans="1:7" ht="15" customHeight="1">
      <c r="A7" s="14">
        <v>1991</v>
      </c>
      <c r="B7" s="22">
        <f>+COLLECTIONS!B8/1000000</f>
        <v>36.010389000000004</v>
      </c>
      <c r="C7" s="16"/>
      <c r="D7" s="22">
        <f>+COLLECTIONS!D8/1000000</f>
        <v>112.422572</v>
      </c>
      <c r="E7" s="16"/>
      <c r="F7" s="17">
        <f t="shared" si="0"/>
        <v>148.43296100000001</v>
      </c>
      <c r="G7" s="18"/>
    </row>
    <row r="8" spans="1:7" ht="15" customHeight="1">
      <c r="A8" s="14">
        <v>1992</v>
      </c>
      <c r="B8" s="22">
        <f>+COLLECTIONS!B9/1000000</f>
        <v>40.660325999999998</v>
      </c>
      <c r="C8" s="16"/>
      <c r="D8" s="22">
        <f>+COLLECTIONS!D9/1000000</f>
        <v>131.584025</v>
      </c>
      <c r="E8" s="16"/>
      <c r="F8" s="17">
        <f t="shared" si="0"/>
        <v>172.24435099999999</v>
      </c>
      <c r="G8" s="18"/>
    </row>
    <row r="9" spans="1:7" ht="15" customHeight="1">
      <c r="A9" s="14">
        <v>1993</v>
      </c>
      <c r="B9" s="22">
        <f>+COLLECTIONS!B10/1000000</f>
        <v>41.299163</v>
      </c>
      <c r="C9" s="16"/>
      <c r="D9" s="22">
        <f>+COLLECTIONS!D10/1000000</f>
        <v>144.37201099999999</v>
      </c>
      <c r="E9" s="16"/>
      <c r="F9" s="17">
        <f t="shared" ref="F9:F14" si="1">+B9+D9</f>
        <v>185.67117399999998</v>
      </c>
      <c r="G9" s="18"/>
    </row>
    <row r="10" spans="1:7" ht="15" customHeight="1">
      <c r="A10" s="14">
        <v>1994</v>
      </c>
      <c r="B10" s="22">
        <f>+COLLECTIONS!B11/1000000</f>
        <v>37.311303000000002</v>
      </c>
      <c r="C10" s="16"/>
      <c r="D10" s="22">
        <f>+COLLECTIONS!D11/1000000</f>
        <v>152.01656199999999</v>
      </c>
      <c r="E10" s="16"/>
      <c r="F10" s="17">
        <f t="shared" si="1"/>
        <v>189.327865</v>
      </c>
      <c r="G10" s="18"/>
    </row>
    <row r="11" spans="1:7" ht="15" customHeight="1">
      <c r="A11" s="14">
        <v>1995</v>
      </c>
      <c r="B11" s="22">
        <f>+COLLECTIONS!B12/1000000</f>
        <v>45.679434999999998</v>
      </c>
      <c r="C11" s="16"/>
      <c r="D11" s="22">
        <f>+COLLECTIONS!D12/1000000</f>
        <v>173.079644</v>
      </c>
      <c r="E11" s="16"/>
      <c r="F11" s="17">
        <f t="shared" si="1"/>
        <v>218.75907899999999</v>
      </c>
      <c r="G11" s="18"/>
    </row>
    <row r="12" spans="1:7" ht="15" customHeight="1">
      <c r="A12" s="14">
        <v>1996</v>
      </c>
      <c r="B12" s="22">
        <f>+COLLECTIONS!B13/1000000</f>
        <v>46.481158000000001</v>
      </c>
      <c r="C12" s="16"/>
      <c r="D12" s="22">
        <f>+COLLECTIONS!D13/1000000</f>
        <v>203.922956</v>
      </c>
      <c r="E12" s="16"/>
      <c r="F12" s="17">
        <f t="shared" si="1"/>
        <v>250.40411399999999</v>
      </c>
      <c r="G12" s="18"/>
    </row>
    <row r="13" spans="1:7" ht="15" customHeight="1">
      <c r="A13" s="14">
        <v>1997</v>
      </c>
      <c r="B13" s="22">
        <f>+COLLECTIONS!B14/1000000</f>
        <v>47.526082000000002</v>
      </c>
      <c r="C13" s="16"/>
      <c r="D13" s="22">
        <f>+COLLECTIONS!D14/1000000</f>
        <v>237.161079</v>
      </c>
      <c r="E13" s="16"/>
      <c r="F13" s="17">
        <f t="shared" si="1"/>
        <v>284.687161</v>
      </c>
      <c r="G13" s="18"/>
    </row>
    <row r="14" spans="1:7" ht="15" customHeight="1">
      <c r="A14" s="14">
        <v>1998</v>
      </c>
      <c r="B14" s="22">
        <f>+COLLECTIONS!B15/1000000</f>
        <v>44.627837999999997</v>
      </c>
      <c r="C14" s="20">
        <f>+COLLECTIONS!C15</f>
        <v>55456</v>
      </c>
      <c r="D14" s="22">
        <f>+COLLECTIONS!D15/1000000</f>
        <v>268.98558400000002</v>
      </c>
      <c r="E14" s="20">
        <f>+COLLECTIONS!E15</f>
        <v>195061</v>
      </c>
      <c r="F14" s="17">
        <f t="shared" si="1"/>
        <v>313.61342200000001</v>
      </c>
      <c r="G14" s="18">
        <f t="shared" ref="G14:G24" si="2">+E14+C14</f>
        <v>250517</v>
      </c>
    </row>
    <row r="15" spans="1:7" ht="15" customHeight="1">
      <c r="A15" s="14">
        <v>1999</v>
      </c>
      <c r="B15" s="22">
        <f>+COLLECTIONS!B16/1000000</f>
        <v>38.904631000000002</v>
      </c>
      <c r="C15" s="20">
        <f>+COLLECTIONS!C16</f>
        <v>55661</v>
      </c>
      <c r="D15" s="22">
        <f>+COLLECTIONS!D16/1000000</f>
        <v>307.63235300000002</v>
      </c>
      <c r="E15" s="20">
        <f>+COLLECTIONS!E16</f>
        <v>209350</v>
      </c>
      <c r="F15" s="17">
        <f t="shared" ref="F15:F23" si="3">SUM(+B15+D15)</f>
        <v>346.53698400000002</v>
      </c>
      <c r="G15" s="18">
        <f t="shared" si="2"/>
        <v>265011</v>
      </c>
    </row>
    <row r="16" spans="1:7" ht="15" customHeight="1">
      <c r="A16" s="14">
        <v>2000</v>
      </c>
      <c r="B16" s="22">
        <f>+COLLECTIONS!B17/1000000</f>
        <v>36.604036000000001</v>
      </c>
      <c r="C16" s="20">
        <f>+COLLECTIONS!C17</f>
        <v>53103</v>
      </c>
      <c r="D16" s="22">
        <f>+COLLECTIONS!D17/1000000</f>
        <v>354.38588099999998</v>
      </c>
      <c r="E16" s="20">
        <f>+COLLECTIONS!E17</f>
        <v>220282</v>
      </c>
      <c r="F16" s="17">
        <f t="shared" si="3"/>
        <v>390.98991699999999</v>
      </c>
      <c r="G16" s="18">
        <f t="shared" si="2"/>
        <v>273385</v>
      </c>
    </row>
    <row r="17" spans="1:7" ht="15" customHeight="1">
      <c r="A17" s="14">
        <v>2001</v>
      </c>
      <c r="B17" s="22">
        <f>+COLLECTIONS!B18/1000000</f>
        <v>36.827537999999997</v>
      </c>
      <c r="C17" s="20">
        <f>+COLLECTIONS!C18</f>
        <v>54399</v>
      </c>
      <c r="D17" s="22">
        <f>+COLLECTIONS!D18/1000000</f>
        <v>399.11965800000002</v>
      </c>
      <c r="E17" s="20">
        <f>+COLLECTIONS!E18</f>
        <v>228497</v>
      </c>
      <c r="F17" s="17">
        <f t="shared" si="3"/>
        <v>435.94719600000002</v>
      </c>
      <c r="G17" s="18">
        <f t="shared" si="2"/>
        <v>282896</v>
      </c>
    </row>
    <row r="18" spans="1:7" ht="15" customHeight="1">
      <c r="A18" s="14">
        <v>2002</v>
      </c>
      <c r="B18" s="22">
        <f>+COLLECTIONS!B19/1000000</f>
        <v>38.108181000000002</v>
      </c>
      <c r="C18" s="20">
        <f>+COLLECTIONS!C19</f>
        <v>57374</v>
      </c>
      <c r="D18" s="22">
        <f>+COLLECTIONS!D19/1000000</f>
        <v>435.819997</v>
      </c>
      <c r="E18" s="20">
        <f>+COLLECTIONS!E19</f>
        <v>232976</v>
      </c>
      <c r="F18" s="17">
        <f t="shared" si="3"/>
        <v>473.928178</v>
      </c>
      <c r="G18" s="18">
        <f t="shared" si="2"/>
        <v>290350</v>
      </c>
    </row>
    <row r="19" spans="1:7" ht="15" customHeight="1">
      <c r="A19" s="14">
        <v>2003</v>
      </c>
      <c r="B19" s="22">
        <f>+COLLECTIONS!B20/1000000</f>
        <v>39.850206</v>
      </c>
      <c r="C19" s="20">
        <f>+COLLECTIONS!C20</f>
        <v>60290</v>
      </c>
      <c r="D19" s="22">
        <f>+COLLECTIONS!D20/1000000</f>
        <v>466.30512099999999</v>
      </c>
      <c r="E19" s="20">
        <f>+COLLECTIONS!E20</f>
        <v>230041</v>
      </c>
      <c r="F19" s="17">
        <f t="shared" si="3"/>
        <v>506.155327</v>
      </c>
      <c r="G19" s="18">
        <f t="shared" si="2"/>
        <v>290331</v>
      </c>
    </row>
    <row r="20" spans="1:7" ht="15" customHeight="1">
      <c r="A20" s="14">
        <v>2004</v>
      </c>
      <c r="B20" s="22">
        <f>+COLLECTIONS!B21/1000000</f>
        <v>43.284565999999998</v>
      </c>
      <c r="C20" s="20">
        <f>+COLLECTIONS!C21</f>
        <v>63509</v>
      </c>
      <c r="D20" s="22">
        <f>+COLLECTIONS!D21/1000000</f>
        <v>490.803808</v>
      </c>
      <c r="E20" s="20">
        <f>+COLLECTIONS!E21</f>
        <v>232296</v>
      </c>
      <c r="F20" s="17">
        <f t="shared" si="3"/>
        <v>534.08837400000004</v>
      </c>
      <c r="G20" s="18">
        <f t="shared" si="2"/>
        <v>295805</v>
      </c>
    </row>
    <row r="21" spans="1:7" ht="15" customHeight="1">
      <c r="A21" s="14">
        <v>2005</v>
      </c>
      <c r="B21" s="22">
        <f>+COLLECTIONS!B22/1000000</f>
        <v>44.858182999999997</v>
      </c>
      <c r="C21" s="20">
        <f>+COLLECTIONS!C22</f>
        <v>64135</v>
      </c>
      <c r="D21" s="22">
        <f>+COLLECTIONS!D22/1000000</f>
        <v>516.151386</v>
      </c>
      <c r="E21" s="20">
        <f>+COLLECTIONS!E22</f>
        <v>233996</v>
      </c>
      <c r="F21" s="17">
        <f>SUM(+B21+D21)</f>
        <v>561.00956900000006</v>
      </c>
      <c r="G21" s="18">
        <f t="shared" si="2"/>
        <v>298131</v>
      </c>
    </row>
    <row r="22" spans="1:7" ht="15" customHeight="1">
      <c r="A22" s="14">
        <v>2006</v>
      </c>
      <c r="B22" s="22">
        <f>+COLLECTIONS!B23/1000000</f>
        <v>45.434379</v>
      </c>
      <c r="C22" s="20">
        <f>+COLLECTIONS!C23</f>
        <v>59798</v>
      </c>
      <c r="D22" s="22">
        <f>+COLLECTIONS!D23/1000000</f>
        <v>541.94968800000004</v>
      </c>
      <c r="E22" s="20">
        <f>+COLLECTIONS!E23</f>
        <v>239509</v>
      </c>
      <c r="F22" s="17">
        <f t="shared" si="3"/>
        <v>587.38406700000007</v>
      </c>
      <c r="G22" s="18">
        <f t="shared" si="2"/>
        <v>299307</v>
      </c>
    </row>
    <row r="23" spans="1:7" ht="15" customHeight="1">
      <c r="A23" s="14">
        <v>2007</v>
      </c>
      <c r="B23" s="22">
        <f>+COLLECTIONS!B24/1000000</f>
        <v>43.373902149999999</v>
      </c>
      <c r="C23" s="20">
        <f>+COLLECTIONS!C24</f>
        <v>56481</v>
      </c>
      <c r="D23" s="22">
        <f>+COLLECTIONS!D24/1000000</f>
        <v>565.09350853000012</v>
      </c>
      <c r="E23" s="20">
        <f>+COLLECTIONS!E24</f>
        <v>246073</v>
      </c>
      <c r="F23" s="17">
        <f t="shared" si="3"/>
        <v>608.46741068000017</v>
      </c>
      <c r="G23" s="18">
        <f t="shared" si="2"/>
        <v>302554</v>
      </c>
    </row>
    <row r="24" spans="1:7" ht="15" customHeight="1">
      <c r="A24" s="14">
        <v>2008</v>
      </c>
      <c r="B24" s="22">
        <f>+COLLECTIONS!B25/1000000</f>
        <v>43.244365999999999</v>
      </c>
      <c r="C24" s="20">
        <f>+COLLECTIONS!C25</f>
        <v>53227</v>
      </c>
      <c r="D24" s="22">
        <f>+COLLECTIONS!D25/1000000</f>
        <v>585.813534</v>
      </c>
      <c r="E24" s="20">
        <f>+COLLECTIONS!E25</f>
        <v>240651</v>
      </c>
      <c r="F24" s="17">
        <f t="shared" ref="F24:F30" si="4">SUM(+B24+D24)</f>
        <v>629.05790000000002</v>
      </c>
      <c r="G24" s="18">
        <f t="shared" si="2"/>
        <v>293878</v>
      </c>
    </row>
    <row r="25" spans="1:7" ht="15" customHeight="1">
      <c r="A25" s="14">
        <v>2009</v>
      </c>
      <c r="B25" s="22">
        <f>+COLLECTIONS!B26/1000000</f>
        <v>44.531030999999999</v>
      </c>
      <c r="C25" s="20">
        <f>+COLLECTIONS!C26</f>
        <v>56446</v>
      </c>
      <c r="D25" s="22">
        <f>+COLLECTIONS!D26/1000000</f>
        <v>594.07652599999994</v>
      </c>
      <c r="E25" s="20">
        <f>+COLLECTIONS!E26</f>
        <v>239401</v>
      </c>
      <c r="F25" s="17">
        <f t="shared" si="4"/>
        <v>638.60755699999993</v>
      </c>
      <c r="G25" s="18">
        <f t="shared" ref="G25:G32" si="5">+E25+C25</f>
        <v>295847</v>
      </c>
    </row>
    <row r="26" spans="1:7" ht="15" customHeight="1">
      <c r="A26" s="14">
        <v>2010</v>
      </c>
      <c r="B26" s="22">
        <f>+COLLECTIONS!B27/1000000</f>
        <v>41.478549999999998</v>
      </c>
      <c r="C26" s="20">
        <f>+COLLECTIONS!C27</f>
        <v>58813</v>
      </c>
      <c r="D26" s="22">
        <f>+COLLECTIONS!D27/1000000</f>
        <v>591.65600300000006</v>
      </c>
      <c r="E26" s="20">
        <f>+COLLECTIONS!E27</f>
        <v>238567</v>
      </c>
      <c r="F26" s="17">
        <f t="shared" si="4"/>
        <v>633.1345530000001</v>
      </c>
      <c r="G26" s="18">
        <f t="shared" si="5"/>
        <v>297380</v>
      </c>
    </row>
    <row r="27" spans="1:7" ht="15" customHeight="1">
      <c r="A27" s="14">
        <v>2011</v>
      </c>
      <c r="B27" s="22">
        <f>+COLLECTIONS!B28/1000000</f>
        <v>44.185941999999997</v>
      </c>
      <c r="C27" s="20">
        <f>+COLLECTIONS!C28</f>
        <v>58015</v>
      </c>
      <c r="D27" s="22">
        <f>+COLLECTIONS!D28/1000000</f>
        <v>603.56749400000001</v>
      </c>
      <c r="E27" s="20">
        <f>+COLLECTIONS!E28</f>
        <v>237124</v>
      </c>
      <c r="F27" s="17">
        <f t="shared" si="4"/>
        <v>647.75343599999997</v>
      </c>
      <c r="G27" s="18">
        <f t="shared" si="5"/>
        <v>295139</v>
      </c>
    </row>
    <row r="28" spans="1:7" ht="15" customHeight="1">
      <c r="A28" s="14">
        <v>2012</v>
      </c>
      <c r="B28" s="22">
        <f>+COLLECTIONS!B29/1000000</f>
        <v>44.727916649999997</v>
      </c>
      <c r="C28" s="20">
        <f>+COLLECTIONS!C29</f>
        <v>56413</v>
      </c>
      <c r="D28" s="22">
        <f>+COLLECTIONS!D29/1000000</f>
        <v>612.40804581000009</v>
      </c>
      <c r="E28" s="20">
        <f>+COLLECTIONS!E29</f>
        <v>237669</v>
      </c>
      <c r="F28" s="17">
        <f t="shared" si="4"/>
        <v>657.13596246000009</v>
      </c>
      <c r="G28" s="18">
        <f t="shared" si="5"/>
        <v>294082</v>
      </c>
    </row>
    <row r="29" spans="1:7" ht="15" customHeight="1">
      <c r="A29" s="14">
        <v>2013</v>
      </c>
      <c r="B29" s="22">
        <f>+COLLECTIONS!B30/1000000</f>
        <v>41.710476999999997</v>
      </c>
      <c r="C29" s="20">
        <f>+COLLECTIONS!C30</f>
        <v>55154</v>
      </c>
      <c r="D29" s="22">
        <f>+COLLECTIONS!D30/1000000</f>
        <v>615.50205100000005</v>
      </c>
      <c r="E29" s="20">
        <f>+COLLECTIONS!E30</f>
        <v>240606</v>
      </c>
      <c r="F29" s="17">
        <f t="shared" si="4"/>
        <v>657.21252800000002</v>
      </c>
      <c r="G29" s="18">
        <f t="shared" ref="G29" si="6">+E29+C29</f>
        <v>295760</v>
      </c>
    </row>
    <row r="30" spans="1:7" ht="15" customHeight="1">
      <c r="A30" s="14">
        <v>2014</v>
      </c>
      <c r="B30" s="22">
        <f>+COLLECTIONS!B31/1000000</f>
        <v>41.209775999999998</v>
      </c>
      <c r="C30" s="20">
        <f>+COLLECTIONS!C31</f>
        <v>58089</v>
      </c>
      <c r="D30" s="22">
        <f>+COLLECTIONS!D31/1000000</f>
        <v>623.20415500000001</v>
      </c>
      <c r="E30" s="20">
        <f>+COLLECTIONS!E31</f>
        <v>223048</v>
      </c>
      <c r="F30" s="17">
        <f t="shared" si="4"/>
        <v>664.41393100000005</v>
      </c>
      <c r="G30" s="18">
        <f t="shared" ref="G30" si="7">+E30+C30</f>
        <v>281137</v>
      </c>
    </row>
    <row r="31" spans="1:7" ht="15" customHeight="1">
      <c r="A31" s="14">
        <v>2015</v>
      </c>
      <c r="B31" s="22">
        <f>+COLLECTIONS!B32/1000000</f>
        <v>39.005015999999998</v>
      </c>
      <c r="C31" s="20">
        <f>+COLLECTIONS!C32</f>
        <v>56763</v>
      </c>
      <c r="D31" s="22">
        <f>+COLLECTIONS!D32/1000000</f>
        <v>621.93651199999999</v>
      </c>
      <c r="E31" s="20">
        <f>+COLLECTIONS!E32</f>
        <v>221134</v>
      </c>
      <c r="F31" s="17">
        <f t="shared" ref="F31" si="8">SUM(+B31+D31)</f>
        <v>660.94152799999995</v>
      </c>
      <c r="G31" s="18">
        <f t="shared" ref="G31" si="9">+E31+C31</f>
        <v>277897</v>
      </c>
    </row>
    <row r="32" spans="1:7" ht="15" customHeight="1">
      <c r="A32" s="14">
        <v>2016</v>
      </c>
      <c r="B32" s="22">
        <f>+COLLECTIONS!B33/1000000</f>
        <v>39.178273409999996</v>
      </c>
      <c r="C32" s="20">
        <f>+COLLECTIONS!C33</f>
        <v>53308</v>
      </c>
      <c r="D32" s="22">
        <f>+COLLECTIONS!D33/1000000</f>
        <v>620.57083403999991</v>
      </c>
      <c r="E32" s="20">
        <f>+COLLECTIONS!E33</f>
        <v>219343</v>
      </c>
      <c r="F32" s="17">
        <f t="shared" ref="F32" si="10">SUM(+B32+D32)</f>
        <v>659.74910744999988</v>
      </c>
      <c r="G32" s="18">
        <f t="shared" si="5"/>
        <v>272651</v>
      </c>
    </row>
    <row r="33" spans="1:7" ht="13.5">
      <c r="A33" s="14">
        <v>2017</v>
      </c>
      <c r="B33" s="22">
        <f>+COLLECTIONS!B34/1000000</f>
        <v>35.384318</v>
      </c>
      <c r="C33" s="20">
        <f>+COLLECTIONS!C34</f>
        <v>45821</v>
      </c>
      <c r="D33" s="22">
        <f>+COLLECTIONS!D34/1000000</f>
        <v>617.56996800000002</v>
      </c>
      <c r="E33" s="20">
        <f>+COLLECTIONS!E34</f>
        <v>221300</v>
      </c>
      <c r="F33" s="17">
        <f t="shared" ref="F33" si="11">SUM(+B33+D33)</f>
        <v>652.95428600000002</v>
      </c>
      <c r="G33" s="18">
        <f t="shared" ref="G33" si="12">+E33+C33</f>
        <v>267121</v>
      </c>
    </row>
    <row r="34" spans="1:7" ht="13.5">
      <c r="A34" s="14">
        <v>2018</v>
      </c>
      <c r="B34" s="22">
        <f>+COLLECTIONS!B35/1000000</f>
        <v>34.323130999999997</v>
      </c>
      <c r="C34" s="20">
        <f>+COLLECTIONS!C35</f>
        <v>50546</v>
      </c>
      <c r="D34" s="22">
        <f>+COLLECTIONS!D35/1000000</f>
        <v>611.52396399999998</v>
      </c>
      <c r="E34" s="20">
        <f>+COLLECTIONS!E35</f>
        <v>216029</v>
      </c>
      <c r="F34" s="17">
        <f t="shared" ref="F34" si="13">SUM(+B34+D34)</f>
        <v>645.84709499999997</v>
      </c>
      <c r="G34" s="18">
        <f t="shared" ref="G34" si="14">+E34+C34</f>
        <v>266575</v>
      </c>
    </row>
    <row r="35" spans="1:7" ht="13.5">
      <c r="A35" s="14">
        <v>2019</v>
      </c>
      <c r="B35" s="22">
        <f>+COLLECTIONS!B36/1000000</f>
        <v>33.14320137</v>
      </c>
      <c r="C35" s="20">
        <f>+COLLECTIONS!C36</f>
        <v>50524.039199999999</v>
      </c>
      <c r="D35" s="22">
        <f>+COLLECTIONS!D36/1000000</f>
        <v>610.81051940999998</v>
      </c>
      <c r="E35" s="20">
        <f>+COLLECTIONS!E36</f>
        <v>215952.9608</v>
      </c>
      <c r="F35" s="17">
        <f t="shared" ref="F35" si="15">SUM(+B35+D35)</f>
        <v>643.95372078000003</v>
      </c>
      <c r="G35" s="18">
        <f t="shared" ref="G35" si="16">+E35+C35</f>
        <v>266477</v>
      </c>
    </row>
    <row r="36" spans="1:7" ht="13.5">
      <c r="A36" s="14">
        <v>2020</v>
      </c>
      <c r="B36" s="22">
        <f>+COLLECTIONS!B37/1000000</f>
        <v>55.683553000000003</v>
      </c>
      <c r="C36" s="20">
        <f>+COLLECTIONS!C37</f>
        <v>49129.910400000001</v>
      </c>
      <c r="D36" s="22">
        <f>+COLLECTIONS!D37/1000000</f>
        <v>647.90925234999997</v>
      </c>
      <c r="E36" s="20">
        <f>+COLLECTIONS!E37</f>
        <v>209994.08960000001</v>
      </c>
      <c r="F36" s="17">
        <f t="shared" ref="F36" si="17">SUM(+B36+D36)</f>
        <v>703.59280534999994</v>
      </c>
      <c r="G36" s="18">
        <f t="shared" ref="G36" si="18">+E36+C36</f>
        <v>259124</v>
      </c>
    </row>
  </sheetData>
  <printOptions horizontalCentered="1"/>
  <pageMargins left="0.3" right="0.3" top="0.3" bottom="0.3" header="0" footer="0"/>
  <pageSetup orientation="portrait" r:id="rId1"/>
  <headerFooter alignWithMargins="0">
    <oddHeader>&amp;C&amp;"Palatino Linotype,Bold"&amp;14Child Support Enforcement Collections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95"/>
  <sheetViews>
    <sheetView zoomScaleNormal="100" workbookViewId="0">
      <pane ySplit="2" topLeftCell="A24" activePane="bottomLeft" state="frozen"/>
      <selection pane="bottomLeft" activeCell="B37" sqref="B37"/>
    </sheetView>
  </sheetViews>
  <sheetFormatPr defaultColWidth="8.77734375" defaultRowHeight="12.75"/>
  <cols>
    <col min="1" max="1" width="8.77734375" style="2" customWidth="1"/>
    <col min="2" max="2" width="12.77734375" style="2" customWidth="1"/>
    <col min="3" max="3" width="8.77734375" style="2" customWidth="1"/>
    <col min="4" max="4" width="12.21875" style="2" customWidth="1"/>
    <col min="5" max="5" width="8.77734375" style="2" customWidth="1"/>
    <col min="6" max="6" width="13" style="2" customWidth="1"/>
    <col min="7" max="16384" width="8.77734375" style="2"/>
  </cols>
  <sheetData>
    <row r="1" spans="1:7" ht="16.5" customHeight="1">
      <c r="A1" s="56" t="s">
        <v>0</v>
      </c>
      <c r="B1" s="52" t="s">
        <v>8</v>
      </c>
      <c r="C1" s="53"/>
      <c r="D1" s="52" t="s">
        <v>9</v>
      </c>
      <c r="E1" s="54"/>
      <c r="F1" s="52" t="s">
        <v>10</v>
      </c>
      <c r="G1" s="55"/>
    </row>
    <row r="2" spans="1:7" ht="34.5" customHeight="1">
      <c r="A2" s="57"/>
      <c r="B2" s="3" t="s">
        <v>6</v>
      </c>
      <c r="C2" s="4" t="s">
        <v>7</v>
      </c>
      <c r="D2" s="3" t="s">
        <v>6</v>
      </c>
      <c r="E2" s="4" t="s">
        <v>7</v>
      </c>
      <c r="F2" s="3" t="s">
        <v>6</v>
      </c>
      <c r="G2" s="5" t="s">
        <v>7</v>
      </c>
    </row>
    <row r="3" spans="1:7" ht="15" customHeight="1">
      <c r="A3" s="30">
        <v>1986</v>
      </c>
      <c r="B3" s="6">
        <v>14064000</v>
      </c>
      <c r="C3" s="8"/>
      <c r="D3" s="6">
        <v>5273000</v>
      </c>
      <c r="E3" s="8"/>
      <c r="F3" s="7">
        <f t="shared" ref="F3:F9" si="0">+B3+D3</f>
        <v>19337000</v>
      </c>
      <c r="G3" s="8"/>
    </row>
    <row r="4" spans="1:7" ht="15" customHeight="1">
      <c r="A4" s="30">
        <v>1987</v>
      </c>
      <c r="B4" s="6">
        <v>15074000</v>
      </c>
      <c r="C4" s="8"/>
      <c r="D4" s="6">
        <v>46612000</v>
      </c>
      <c r="E4" s="8"/>
      <c r="F4" s="7">
        <f t="shared" si="0"/>
        <v>61686000</v>
      </c>
      <c r="G4" s="8"/>
    </row>
    <row r="5" spans="1:7" ht="15" customHeight="1">
      <c r="A5" s="30">
        <v>1988</v>
      </c>
      <c r="B5" s="6">
        <v>20951000</v>
      </c>
      <c r="C5" s="8"/>
      <c r="D5" s="6">
        <v>63285000</v>
      </c>
      <c r="E5" s="8"/>
      <c r="F5" s="7">
        <f t="shared" si="0"/>
        <v>84236000</v>
      </c>
      <c r="G5" s="8"/>
    </row>
    <row r="6" spans="1:7" ht="15" customHeight="1">
      <c r="A6" s="30">
        <v>1989</v>
      </c>
      <c r="B6" s="6">
        <v>23231000</v>
      </c>
      <c r="C6" s="8"/>
      <c r="D6" s="6">
        <v>79810000</v>
      </c>
      <c r="E6" s="8"/>
      <c r="F6" s="7">
        <f t="shared" si="0"/>
        <v>103041000</v>
      </c>
      <c r="G6" s="8"/>
    </row>
    <row r="7" spans="1:7" ht="15" customHeight="1">
      <c r="A7" s="30">
        <v>1990</v>
      </c>
      <c r="B7" s="6">
        <v>30355413</v>
      </c>
      <c r="C7" s="8"/>
      <c r="D7" s="6">
        <v>97989936</v>
      </c>
      <c r="E7" s="8"/>
      <c r="F7" s="7">
        <f t="shared" si="0"/>
        <v>128345349</v>
      </c>
      <c r="G7" s="8"/>
    </row>
    <row r="8" spans="1:7" ht="15" customHeight="1">
      <c r="A8" s="30">
        <v>1991</v>
      </c>
      <c r="B8" s="6">
        <v>36010389</v>
      </c>
      <c r="C8" s="8"/>
      <c r="D8" s="6">
        <v>112422572</v>
      </c>
      <c r="E8" s="8"/>
      <c r="F8" s="7">
        <f t="shared" si="0"/>
        <v>148432961</v>
      </c>
      <c r="G8" s="8"/>
    </row>
    <row r="9" spans="1:7" ht="15" customHeight="1">
      <c r="A9" s="30">
        <v>1992</v>
      </c>
      <c r="B9" s="6">
        <v>40660326</v>
      </c>
      <c r="C9" s="8"/>
      <c r="D9" s="6">
        <v>131584025</v>
      </c>
      <c r="E9" s="8"/>
      <c r="F9" s="7">
        <f t="shared" si="0"/>
        <v>172244351</v>
      </c>
      <c r="G9" s="8"/>
    </row>
    <row r="10" spans="1:7">
      <c r="A10" s="30">
        <v>1993</v>
      </c>
      <c r="B10" s="6">
        <v>41299163</v>
      </c>
      <c r="C10" s="8"/>
      <c r="D10" s="6">
        <v>144372011</v>
      </c>
      <c r="E10" s="8"/>
      <c r="F10" s="7">
        <f t="shared" ref="F10:F15" si="1">+B10+D10</f>
        <v>185671174</v>
      </c>
      <c r="G10" s="8"/>
    </row>
    <row r="11" spans="1:7">
      <c r="A11" s="30">
        <v>1994</v>
      </c>
      <c r="B11" s="6">
        <v>37311303</v>
      </c>
      <c r="C11" s="8"/>
      <c r="D11" s="6">
        <v>152016562</v>
      </c>
      <c r="E11" s="8"/>
      <c r="F11" s="7">
        <f t="shared" si="1"/>
        <v>189327865</v>
      </c>
      <c r="G11" s="8"/>
    </row>
    <row r="12" spans="1:7">
      <c r="A12" s="30">
        <v>1995</v>
      </c>
      <c r="B12" s="6">
        <v>45679435</v>
      </c>
      <c r="C12" s="8"/>
      <c r="D12" s="6">
        <v>173079644</v>
      </c>
      <c r="E12" s="8"/>
      <c r="F12" s="7">
        <f t="shared" si="1"/>
        <v>218759079</v>
      </c>
      <c r="G12" s="8"/>
    </row>
    <row r="13" spans="1:7">
      <c r="A13" s="30">
        <v>1996</v>
      </c>
      <c r="B13" s="6">
        <v>46481158</v>
      </c>
      <c r="C13" s="8"/>
      <c r="D13" s="6">
        <v>203922956</v>
      </c>
      <c r="E13" s="8"/>
      <c r="F13" s="7">
        <f t="shared" si="1"/>
        <v>250404114</v>
      </c>
      <c r="G13" s="8"/>
    </row>
    <row r="14" spans="1:7">
      <c r="A14" s="30">
        <v>1997</v>
      </c>
      <c r="B14" s="6">
        <v>47526082</v>
      </c>
      <c r="C14" s="8"/>
      <c r="D14" s="6">
        <v>237161079</v>
      </c>
      <c r="E14" s="8"/>
      <c r="F14" s="7">
        <f t="shared" si="1"/>
        <v>284687161</v>
      </c>
      <c r="G14" s="8"/>
    </row>
    <row r="15" spans="1:7" ht="15" customHeight="1">
      <c r="A15" s="30">
        <v>1998</v>
      </c>
      <c r="B15" s="6">
        <v>44627838</v>
      </c>
      <c r="C15" s="8">
        <v>55456</v>
      </c>
      <c r="D15" s="6">
        <v>268985584</v>
      </c>
      <c r="E15" s="8">
        <v>195061</v>
      </c>
      <c r="F15" s="7">
        <f t="shared" si="1"/>
        <v>313613422</v>
      </c>
      <c r="G15" s="8">
        <f t="shared" ref="G15:G36" si="2">+E15+C15</f>
        <v>250517</v>
      </c>
    </row>
    <row r="16" spans="1:7" ht="15" customHeight="1">
      <c r="A16" s="30">
        <v>1999</v>
      </c>
      <c r="B16" s="6">
        <v>38904631</v>
      </c>
      <c r="C16" s="8">
        <v>55661</v>
      </c>
      <c r="D16" s="6">
        <v>307632353</v>
      </c>
      <c r="E16" s="8">
        <v>209350</v>
      </c>
      <c r="F16" s="7">
        <f t="shared" ref="F16:F23" si="3">SUM(+B16+D16)</f>
        <v>346536984</v>
      </c>
      <c r="G16" s="8">
        <f t="shared" si="2"/>
        <v>265011</v>
      </c>
    </row>
    <row r="17" spans="1:7" ht="15" customHeight="1">
      <c r="A17" s="30">
        <v>2000</v>
      </c>
      <c r="B17" s="6">
        <v>36604036</v>
      </c>
      <c r="C17" s="8">
        <v>53103</v>
      </c>
      <c r="D17" s="6">
        <v>354385881</v>
      </c>
      <c r="E17" s="8">
        <v>220282</v>
      </c>
      <c r="F17" s="7">
        <f t="shared" si="3"/>
        <v>390989917</v>
      </c>
      <c r="G17" s="8">
        <f t="shared" si="2"/>
        <v>273385</v>
      </c>
    </row>
    <row r="18" spans="1:7" ht="15" customHeight="1">
      <c r="A18" s="39">
        <v>2001</v>
      </c>
      <c r="B18" s="6">
        <v>36827538</v>
      </c>
      <c r="C18" s="8">
        <v>54399</v>
      </c>
      <c r="D18" s="6">
        <v>399119658</v>
      </c>
      <c r="E18" s="8">
        <v>228497</v>
      </c>
      <c r="F18" s="7">
        <f t="shared" si="3"/>
        <v>435947196</v>
      </c>
      <c r="G18" s="8">
        <f t="shared" si="2"/>
        <v>282896</v>
      </c>
    </row>
    <row r="19" spans="1:7" ht="15" customHeight="1">
      <c r="A19" s="39">
        <v>2002</v>
      </c>
      <c r="B19" s="9">
        <v>38108181</v>
      </c>
      <c r="C19" s="10">
        <v>57374</v>
      </c>
      <c r="D19" s="9">
        <v>435819997</v>
      </c>
      <c r="E19" s="10">
        <v>232976</v>
      </c>
      <c r="F19" s="11">
        <f t="shared" si="3"/>
        <v>473928178</v>
      </c>
      <c r="G19" s="8">
        <f t="shared" si="2"/>
        <v>290350</v>
      </c>
    </row>
    <row r="20" spans="1:7" ht="15" customHeight="1">
      <c r="A20" s="39">
        <v>2003</v>
      </c>
      <c r="B20" s="9">
        <v>39850206</v>
      </c>
      <c r="C20" s="10">
        <v>60290</v>
      </c>
      <c r="D20" s="9">
        <v>466305121</v>
      </c>
      <c r="E20" s="10">
        <v>230041</v>
      </c>
      <c r="F20" s="11">
        <f t="shared" si="3"/>
        <v>506155327</v>
      </c>
      <c r="G20" s="8">
        <f t="shared" si="2"/>
        <v>290331</v>
      </c>
    </row>
    <row r="21" spans="1:7" ht="15" customHeight="1">
      <c r="A21" s="42">
        <v>2004</v>
      </c>
      <c r="B21" s="9">
        <v>43284566</v>
      </c>
      <c r="C21" s="10">
        <v>63509</v>
      </c>
      <c r="D21" s="9">
        <v>490803808</v>
      </c>
      <c r="E21" s="10">
        <v>232296</v>
      </c>
      <c r="F21" s="11">
        <f t="shared" si="3"/>
        <v>534088374</v>
      </c>
      <c r="G21" s="8">
        <f t="shared" si="2"/>
        <v>295805</v>
      </c>
    </row>
    <row r="22" spans="1:7" ht="15" customHeight="1">
      <c r="A22" s="42">
        <v>2005</v>
      </c>
      <c r="B22" s="9">
        <v>44858183</v>
      </c>
      <c r="C22" s="10">
        <v>64135</v>
      </c>
      <c r="D22" s="9">
        <v>516151386</v>
      </c>
      <c r="E22" s="10">
        <v>233996</v>
      </c>
      <c r="F22" s="11">
        <f t="shared" si="3"/>
        <v>561009569</v>
      </c>
      <c r="G22" s="8">
        <f t="shared" si="2"/>
        <v>298131</v>
      </c>
    </row>
    <row r="23" spans="1:7" ht="15" customHeight="1">
      <c r="A23" s="42">
        <v>2006</v>
      </c>
      <c r="B23" s="9">
        <v>45434379</v>
      </c>
      <c r="C23" s="10">
        <v>59798</v>
      </c>
      <c r="D23" s="9">
        <v>541949688</v>
      </c>
      <c r="E23" s="10">
        <v>239509</v>
      </c>
      <c r="F23" s="11">
        <f t="shared" si="3"/>
        <v>587384067</v>
      </c>
      <c r="G23" s="10">
        <f t="shared" si="2"/>
        <v>299307</v>
      </c>
    </row>
    <row r="24" spans="1:7" ht="15" customHeight="1">
      <c r="A24" s="42">
        <v>2007</v>
      </c>
      <c r="B24" s="9">
        <v>43373902.149999999</v>
      </c>
      <c r="C24" s="20">
        <v>56481</v>
      </c>
      <c r="D24" s="9">
        <v>565093508.53000009</v>
      </c>
      <c r="E24" s="20">
        <v>246073</v>
      </c>
      <c r="F24" s="11">
        <v>608467410.67999995</v>
      </c>
      <c r="G24" s="20">
        <f t="shared" si="2"/>
        <v>302554</v>
      </c>
    </row>
    <row r="25" spans="1:7" ht="15" customHeight="1">
      <c r="A25" s="42">
        <v>2008</v>
      </c>
      <c r="B25" s="9">
        <v>43244366</v>
      </c>
      <c r="C25" s="20">
        <v>53227</v>
      </c>
      <c r="D25" s="9">
        <v>585813534</v>
      </c>
      <c r="E25" s="20">
        <v>240651</v>
      </c>
      <c r="F25" s="11">
        <v>629057900</v>
      </c>
      <c r="G25" s="20">
        <f t="shared" si="2"/>
        <v>293878</v>
      </c>
    </row>
    <row r="26" spans="1:7" ht="15" customHeight="1">
      <c r="A26" s="42">
        <v>2009</v>
      </c>
      <c r="B26" s="9">
        <v>44531031</v>
      </c>
      <c r="C26" s="20">
        <v>56446</v>
      </c>
      <c r="D26" s="9">
        <v>594076526</v>
      </c>
      <c r="E26" s="20">
        <v>239401</v>
      </c>
      <c r="F26" s="11">
        <f t="shared" ref="F26:F36" si="4">D26+B26</f>
        <v>638607557</v>
      </c>
      <c r="G26" s="20">
        <f t="shared" si="2"/>
        <v>295847</v>
      </c>
    </row>
    <row r="27" spans="1:7" ht="15" customHeight="1">
      <c r="A27" s="42">
        <v>2010</v>
      </c>
      <c r="B27" s="9">
        <v>41478550</v>
      </c>
      <c r="C27" s="20">
        <v>58813</v>
      </c>
      <c r="D27" s="9">
        <v>591656003</v>
      </c>
      <c r="E27" s="20">
        <v>238567</v>
      </c>
      <c r="F27" s="11">
        <f t="shared" si="4"/>
        <v>633134553</v>
      </c>
      <c r="G27" s="20">
        <f t="shared" si="2"/>
        <v>297380</v>
      </c>
    </row>
    <row r="28" spans="1:7" ht="15" customHeight="1">
      <c r="A28" s="42">
        <v>2011</v>
      </c>
      <c r="B28" s="9">
        <v>44185942</v>
      </c>
      <c r="C28" s="20">
        <v>58015</v>
      </c>
      <c r="D28" s="9">
        <v>603567494</v>
      </c>
      <c r="E28" s="20">
        <v>237124</v>
      </c>
      <c r="F28" s="11">
        <f t="shared" si="4"/>
        <v>647753436</v>
      </c>
      <c r="G28" s="20">
        <f t="shared" si="2"/>
        <v>295139</v>
      </c>
    </row>
    <row r="29" spans="1:7" ht="15" customHeight="1">
      <c r="A29" s="42">
        <v>2012</v>
      </c>
      <c r="B29" s="9">
        <v>44727916.649999999</v>
      </c>
      <c r="C29" s="20">
        <v>56413</v>
      </c>
      <c r="D29" s="9">
        <v>612408045.81000006</v>
      </c>
      <c r="E29" s="20">
        <v>237669</v>
      </c>
      <c r="F29" s="11">
        <f t="shared" si="4"/>
        <v>657135962.46000004</v>
      </c>
      <c r="G29" s="20">
        <f t="shared" si="2"/>
        <v>294082</v>
      </c>
    </row>
    <row r="30" spans="1:7" ht="15" customHeight="1">
      <c r="A30" s="42">
        <v>2013</v>
      </c>
      <c r="B30" s="9">
        <v>41710477</v>
      </c>
      <c r="C30" s="20">
        <v>55154</v>
      </c>
      <c r="D30" s="9">
        <v>615502051</v>
      </c>
      <c r="E30" s="20">
        <v>240606</v>
      </c>
      <c r="F30" s="11">
        <f t="shared" si="4"/>
        <v>657212528</v>
      </c>
      <c r="G30" s="20">
        <f t="shared" si="2"/>
        <v>295760</v>
      </c>
    </row>
    <row r="31" spans="1:7" ht="15" customHeight="1">
      <c r="A31" s="42">
        <v>2014</v>
      </c>
      <c r="B31" s="9">
        <v>41209776</v>
      </c>
      <c r="C31" s="20">
        <v>58089</v>
      </c>
      <c r="D31" s="9">
        <v>623204155</v>
      </c>
      <c r="E31" s="20">
        <v>223048</v>
      </c>
      <c r="F31" s="11">
        <f t="shared" si="4"/>
        <v>664413931</v>
      </c>
      <c r="G31" s="20">
        <f t="shared" si="2"/>
        <v>281137</v>
      </c>
    </row>
    <row r="32" spans="1:7" ht="15" customHeight="1">
      <c r="A32" s="42">
        <v>2015</v>
      </c>
      <c r="B32" s="9">
        <v>39005016</v>
      </c>
      <c r="C32" s="20">
        <v>56763</v>
      </c>
      <c r="D32" s="9">
        <v>621936512</v>
      </c>
      <c r="E32" s="20">
        <v>221134</v>
      </c>
      <c r="F32" s="11">
        <f t="shared" si="4"/>
        <v>660941528</v>
      </c>
      <c r="G32" s="20">
        <f t="shared" si="2"/>
        <v>277897</v>
      </c>
    </row>
    <row r="33" spans="1:7" ht="15" customHeight="1">
      <c r="A33" s="42">
        <v>2016</v>
      </c>
      <c r="B33" s="9">
        <v>39178273.409999996</v>
      </c>
      <c r="C33" s="20">
        <v>53308</v>
      </c>
      <c r="D33" s="9">
        <v>620570834.03999996</v>
      </c>
      <c r="E33" s="20">
        <v>219343</v>
      </c>
      <c r="F33" s="11">
        <f t="shared" si="4"/>
        <v>659749107.44999993</v>
      </c>
      <c r="G33" s="20">
        <f t="shared" si="2"/>
        <v>272651</v>
      </c>
    </row>
    <row r="34" spans="1:7" ht="15" customHeight="1">
      <c r="A34" s="42">
        <v>2017</v>
      </c>
      <c r="B34" s="9">
        <v>35384318</v>
      </c>
      <c r="C34" s="20">
        <v>45821</v>
      </c>
      <c r="D34" s="9">
        <v>617569968</v>
      </c>
      <c r="E34" s="20">
        <v>221300</v>
      </c>
      <c r="F34" s="11">
        <f t="shared" si="4"/>
        <v>652954286</v>
      </c>
      <c r="G34" s="20">
        <f t="shared" si="2"/>
        <v>267121</v>
      </c>
    </row>
    <row r="35" spans="1:7" ht="15" customHeight="1">
      <c r="A35" s="42">
        <v>2018</v>
      </c>
      <c r="B35" s="9">
        <v>34323131</v>
      </c>
      <c r="C35" s="20">
        <v>50546</v>
      </c>
      <c r="D35" s="9">
        <v>611523964</v>
      </c>
      <c r="E35" s="20">
        <v>216029</v>
      </c>
      <c r="F35" s="11">
        <f t="shared" si="4"/>
        <v>645847095</v>
      </c>
      <c r="G35" s="20">
        <f t="shared" si="2"/>
        <v>266575</v>
      </c>
    </row>
    <row r="36" spans="1:7" ht="15" customHeight="1">
      <c r="A36" s="42">
        <v>2019</v>
      </c>
      <c r="B36" s="9">
        <v>33143201.370000001</v>
      </c>
      <c r="C36" s="20">
        <v>50524.039199999999</v>
      </c>
      <c r="D36" s="9">
        <v>610810519.40999997</v>
      </c>
      <c r="E36" s="20">
        <v>215952.9608</v>
      </c>
      <c r="F36" s="11">
        <f t="shared" si="4"/>
        <v>643953720.77999997</v>
      </c>
      <c r="G36" s="20">
        <f t="shared" si="2"/>
        <v>266477</v>
      </c>
    </row>
    <row r="37" spans="1:7" ht="15" customHeight="1">
      <c r="A37" s="42">
        <v>2020</v>
      </c>
      <c r="B37" s="50">
        <v>55683553</v>
      </c>
      <c r="C37" s="51">
        <v>49129.910400000001</v>
      </c>
      <c r="D37" s="50">
        <v>647909252.35000002</v>
      </c>
      <c r="E37" s="51">
        <v>209994.08960000001</v>
      </c>
      <c r="F37" s="11">
        <f t="shared" ref="F37" si="5">D37+B37</f>
        <v>703592805.35000002</v>
      </c>
      <c r="G37" s="20">
        <f t="shared" ref="G37" si="6">+E37+C37</f>
        <v>259124</v>
      </c>
    </row>
    <row r="38" spans="1:7" ht="15" customHeight="1">
      <c r="A38" s="24"/>
    </row>
    <row r="39" spans="1:7" ht="15" customHeight="1">
      <c r="A39" s="24"/>
      <c r="D39" s="19">
        <f>D32/F32</f>
        <v>0.94098567823688029</v>
      </c>
      <c r="E39" s="19">
        <f>E32/G32</f>
        <v>0.7957408680194461</v>
      </c>
    </row>
    <row r="40" spans="1:7" ht="15" customHeight="1">
      <c r="A40" s="24"/>
    </row>
    <row r="41" spans="1:7" ht="12.75" customHeight="1">
      <c r="A41" s="24"/>
    </row>
    <row r="42" spans="1:7" ht="15" customHeight="1">
      <c r="A42" s="24"/>
    </row>
    <row r="43" spans="1:7">
      <c r="A43" s="24"/>
    </row>
    <row r="44" spans="1:7">
      <c r="A44" s="24"/>
    </row>
    <row r="45" spans="1:7">
      <c r="A45" s="24"/>
    </row>
    <row r="46" spans="1:7">
      <c r="A46" s="24"/>
    </row>
    <row r="47" spans="1:7">
      <c r="A47" s="24"/>
    </row>
    <row r="48" spans="1:7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59" spans="1:1">
      <c r="A59" s="24"/>
    </row>
    <row r="60" spans="1:1">
      <c r="A60" s="24"/>
    </row>
    <row r="61" spans="1:1">
      <c r="A61" s="24"/>
    </row>
    <row r="62" spans="1:1">
      <c r="A62" s="24"/>
    </row>
    <row r="63" spans="1:1">
      <c r="A63" s="24"/>
    </row>
    <row r="64" spans="1: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</sheetData>
  <mergeCells count="4">
    <mergeCell ref="B1:C1"/>
    <mergeCell ref="D1:E1"/>
    <mergeCell ref="F1:G1"/>
    <mergeCell ref="A1:A2"/>
  </mergeCells>
  <phoneticPr fontId="0" type="noConversion"/>
  <printOptions horizontalCentered="1"/>
  <pageMargins left="0.3" right="0.3" top="0.3" bottom="0.3" header="0" footer="0"/>
  <pageSetup orientation="portrait" r:id="rId1"/>
  <headerFooter alignWithMargins="0">
    <oddHeader>&amp;C&amp;"Palatino Linotype,Bold"&amp;14Child Support Enforcement Collections</oddHead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zoomScaleNormal="100" workbookViewId="0">
      <pane ySplit="1" topLeftCell="A2" activePane="bottomLeft" state="frozen"/>
      <selection pane="bottomLeft" activeCell="F8" sqref="F8"/>
    </sheetView>
  </sheetViews>
  <sheetFormatPr defaultColWidth="8.77734375" defaultRowHeight="12.75"/>
  <cols>
    <col min="1" max="1" width="8.88671875" style="2" customWidth="1"/>
    <col min="2" max="2" width="7.77734375" style="2" customWidth="1"/>
    <col min="3" max="3" width="8.77734375" style="2" customWidth="1"/>
    <col min="4" max="4" width="10.44140625" style="2" customWidth="1"/>
    <col min="5" max="5" width="8.77734375" style="2" bestFit="1" customWidth="1"/>
    <col min="6" max="6" width="10.77734375" style="2" bestFit="1" customWidth="1"/>
    <col min="7" max="7" width="8.77734375" style="2" bestFit="1" customWidth="1"/>
    <col min="8" max="8" width="10.77734375" style="2" bestFit="1" customWidth="1"/>
    <col min="9" max="9" width="8.77734375" style="2" bestFit="1" customWidth="1"/>
    <col min="10" max="10" width="11.33203125" style="2" customWidth="1"/>
    <col min="11" max="13" width="8.6640625" style="2" customWidth="1"/>
    <col min="14" max="16384" width="8.77734375" style="2"/>
  </cols>
  <sheetData>
    <row r="1" spans="1:13" ht="19.5">
      <c r="A1" s="24"/>
      <c r="B1" s="58" t="s">
        <v>22</v>
      </c>
      <c r="C1" s="58"/>
      <c r="D1" s="58"/>
      <c r="E1" s="58"/>
      <c r="F1" s="58"/>
      <c r="G1" s="58"/>
      <c r="H1" s="58"/>
      <c r="I1" s="58"/>
      <c r="J1" s="58"/>
      <c r="K1" s="25"/>
      <c r="L1" s="25"/>
      <c r="M1" s="25"/>
    </row>
    <row r="2" spans="1:13" ht="18" customHeight="1">
      <c r="A2" s="24"/>
      <c r="B2" s="24"/>
      <c r="C2" s="26"/>
      <c r="D2" s="26"/>
      <c r="E2" s="26"/>
      <c r="F2" s="26"/>
      <c r="G2" s="26"/>
      <c r="H2" s="26"/>
      <c r="I2" s="26"/>
      <c r="J2" s="24"/>
      <c r="K2" s="24"/>
      <c r="L2" s="24"/>
      <c r="M2" s="24"/>
    </row>
    <row r="3" spans="1:13" ht="18" customHeight="1">
      <c r="A3" s="24"/>
      <c r="B3" s="24"/>
      <c r="C3" s="26"/>
      <c r="D3" s="26"/>
      <c r="E3" s="26"/>
      <c r="F3" s="26"/>
      <c r="G3" s="26"/>
      <c r="H3" s="26"/>
      <c r="I3" s="26"/>
      <c r="J3" s="24"/>
      <c r="K3" s="24"/>
      <c r="L3" s="24"/>
      <c r="M3" s="24"/>
    </row>
    <row r="4" spans="1:13" ht="18" customHeight="1">
      <c r="A4" s="24"/>
      <c r="B4" s="24"/>
      <c r="C4" s="26"/>
      <c r="D4" s="26"/>
      <c r="E4" s="26"/>
      <c r="F4" s="26"/>
      <c r="G4" s="26"/>
      <c r="H4" s="26"/>
      <c r="I4" s="26"/>
      <c r="J4" s="24"/>
      <c r="K4" s="24"/>
      <c r="L4" s="24"/>
      <c r="M4" s="24"/>
    </row>
    <row r="5" spans="1:13" ht="18" customHeight="1">
      <c r="A5" s="24"/>
      <c r="B5" s="24"/>
      <c r="C5" s="26"/>
      <c r="D5" s="26"/>
      <c r="E5" s="26"/>
      <c r="F5" s="26"/>
      <c r="G5" s="26"/>
      <c r="H5" s="26"/>
      <c r="I5" s="26"/>
      <c r="J5" s="24"/>
      <c r="K5" s="24"/>
      <c r="L5" s="24"/>
      <c r="M5" s="24"/>
    </row>
    <row r="6" spans="1:13" ht="18" customHeight="1">
      <c r="A6" s="24"/>
      <c r="B6" s="24"/>
      <c r="C6" s="26"/>
      <c r="D6" s="26"/>
      <c r="E6" s="26"/>
      <c r="F6" s="26"/>
      <c r="G6" s="26"/>
      <c r="H6" s="26"/>
      <c r="I6" s="26"/>
      <c r="J6" s="24"/>
      <c r="K6" s="24"/>
      <c r="L6" s="24"/>
      <c r="M6" s="24"/>
    </row>
    <row r="7" spans="1:13" ht="18" customHeight="1">
      <c r="A7" s="24"/>
      <c r="B7" s="24"/>
      <c r="C7" s="26"/>
      <c r="D7" s="26"/>
      <c r="E7" s="26"/>
      <c r="F7" s="26"/>
      <c r="G7" s="26"/>
      <c r="H7" s="26"/>
      <c r="I7" s="26"/>
      <c r="J7" s="24"/>
      <c r="K7" s="24"/>
      <c r="L7" s="24"/>
      <c r="M7" s="24"/>
    </row>
    <row r="8" spans="1:13" ht="18" customHeight="1">
      <c r="A8" s="24"/>
      <c r="B8" s="24"/>
      <c r="C8" s="26"/>
      <c r="D8" s="26"/>
      <c r="E8" s="26"/>
      <c r="F8" s="26"/>
      <c r="G8" s="26"/>
      <c r="H8" s="26"/>
      <c r="I8" s="26"/>
      <c r="J8" s="24"/>
      <c r="K8" s="24"/>
      <c r="L8" s="24"/>
      <c r="M8" s="24"/>
    </row>
    <row r="9" spans="1:13" ht="18" customHeight="1">
      <c r="A9" s="24"/>
      <c r="B9" s="24"/>
      <c r="C9" s="26"/>
      <c r="D9" s="26"/>
      <c r="E9" s="26"/>
      <c r="F9" s="26"/>
      <c r="G9" s="26"/>
      <c r="H9" s="26"/>
      <c r="I9" s="26"/>
      <c r="J9" s="24"/>
      <c r="K9" s="24"/>
      <c r="L9" s="24"/>
      <c r="M9" s="24"/>
    </row>
    <row r="10" spans="1:13" ht="18" customHeight="1">
      <c r="A10" s="24"/>
      <c r="B10" s="24"/>
      <c r="C10" s="26"/>
      <c r="D10" s="26"/>
      <c r="E10" s="26"/>
      <c r="F10" s="26"/>
      <c r="G10" s="26"/>
      <c r="H10" s="26"/>
      <c r="I10" s="26"/>
      <c r="J10" s="24"/>
      <c r="K10" s="24"/>
      <c r="L10" s="24"/>
      <c r="M10" s="24"/>
    </row>
    <row r="11" spans="1:13" ht="18" customHeight="1">
      <c r="A11" s="24"/>
      <c r="B11" s="24"/>
      <c r="C11" s="26"/>
      <c r="D11" s="26"/>
      <c r="E11" s="26"/>
      <c r="F11" s="26"/>
      <c r="G11" s="26"/>
      <c r="H11" s="26"/>
      <c r="I11" s="26"/>
      <c r="J11" s="24"/>
      <c r="K11" s="24"/>
      <c r="L11" s="24"/>
      <c r="M11" s="24"/>
    </row>
    <row r="12" spans="1:13" ht="18" customHeight="1">
      <c r="A12" s="24"/>
      <c r="B12" s="24"/>
      <c r="C12" s="26"/>
      <c r="D12" s="26"/>
      <c r="E12" s="26"/>
      <c r="F12" s="26"/>
      <c r="G12" s="26"/>
      <c r="H12" s="26"/>
      <c r="I12" s="26"/>
      <c r="J12" s="24"/>
      <c r="K12" s="24"/>
      <c r="L12" s="24"/>
      <c r="M12" s="24"/>
    </row>
    <row r="13" spans="1:13" ht="18" customHeight="1">
      <c r="A13" s="24"/>
      <c r="B13" s="24"/>
      <c r="C13" s="26"/>
      <c r="D13" s="26"/>
      <c r="E13" s="26"/>
      <c r="F13" s="26"/>
      <c r="G13" s="26"/>
      <c r="H13" s="26"/>
      <c r="I13" s="26"/>
      <c r="J13" s="24"/>
      <c r="K13" s="24"/>
      <c r="L13" s="24"/>
      <c r="M13" s="24"/>
    </row>
    <row r="14" spans="1:13" ht="18" customHeight="1">
      <c r="A14" s="24"/>
      <c r="B14" s="24"/>
      <c r="C14" s="26"/>
      <c r="D14" s="26"/>
      <c r="E14" s="26"/>
      <c r="F14" s="26"/>
      <c r="G14" s="26"/>
      <c r="H14" s="26"/>
      <c r="I14" s="26"/>
      <c r="J14" s="24"/>
      <c r="K14" s="24"/>
      <c r="L14" s="24"/>
      <c r="M14" s="24"/>
    </row>
    <row r="15" spans="1:13" ht="18" customHeight="1">
      <c r="A15" s="24"/>
      <c r="B15" s="24"/>
      <c r="C15" s="26"/>
      <c r="D15" s="26"/>
      <c r="E15" s="26"/>
      <c r="F15" s="26"/>
      <c r="G15" s="26"/>
      <c r="H15" s="26"/>
      <c r="I15" s="26"/>
      <c r="J15" s="24"/>
      <c r="K15" s="24"/>
      <c r="L15" s="24"/>
      <c r="M15" s="24"/>
    </row>
    <row r="16" spans="1:13" ht="18" customHeight="1">
      <c r="A16" s="24"/>
      <c r="B16" s="24"/>
      <c r="C16" s="26"/>
      <c r="D16" s="26"/>
      <c r="E16" s="26"/>
      <c r="F16" s="26"/>
      <c r="G16" s="26"/>
      <c r="H16" s="26"/>
      <c r="I16" s="26"/>
      <c r="J16" s="24"/>
      <c r="K16" s="24"/>
      <c r="L16" s="24"/>
      <c r="M16" s="24"/>
    </row>
    <row r="17" spans="1:13" ht="18" customHeight="1">
      <c r="A17" s="24"/>
      <c r="B17" s="24"/>
      <c r="C17" s="26"/>
      <c r="D17" s="26"/>
      <c r="E17" s="26"/>
      <c r="F17" s="26"/>
      <c r="G17" s="26"/>
      <c r="H17" s="26"/>
      <c r="I17" s="26"/>
      <c r="J17" s="24"/>
      <c r="K17" s="24"/>
      <c r="L17" s="24"/>
      <c r="M17" s="24"/>
    </row>
    <row r="18" spans="1:13" ht="16.5" customHeight="1">
      <c r="A18" s="24"/>
      <c r="B18" s="24"/>
      <c r="C18" s="59" t="s">
        <v>0</v>
      </c>
      <c r="D18" s="61" t="s">
        <v>8</v>
      </c>
      <c r="E18" s="61"/>
      <c r="F18" s="61" t="s">
        <v>9</v>
      </c>
      <c r="G18" s="61"/>
      <c r="H18" s="61" t="s">
        <v>10</v>
      </c>
      <c r="I18" s="61"/>
      <c r="J18" s="24"/>
      <c r="K18" s="24"/>
      <c r="L18" s="24"/>
      <c r="M18" s="24"/>
    </row>
    <row r="19" spans="1:13" ht="34.5" customHeight="1">
      <c r="A19" s="24"/>
      <c r="B19" s="24"/>
      <c r="C19" s="60"/>
      <c r="D19" s="27" t="s">
        <v>11</v>
      </c>
      <c r="E19" s="27" t="s">
        <v>7</v>
      </c>
      <c r="F19" s="27" t="s">
        <v>11</v>
      </c>
      <c r="G19" s="27" t="s">
        <v>7</v>
      </c>
      <c r="H19" s="27" t="s">
        <v>11</v>
      </c>
      <c r="I19" s="27" t="s">
        <v>7</v>
      </c>
      <c r="J19" s="24"/>
      <c r="K19" s="24"/>
      <c r="L19" s="24"/>
      <c r="M19" s="24"/>
    </row>
    <row r="20" spans="1:13" ht="15" hidden="1" customHeight="1">
      <c r="A20" s="24"/>
      <c r="B20" s="24"/>
      <c r="C20" s="28">
        <v>1986</v>
      </c>
      <c r="D20" s="49">
        <f>+COLLECTIONS!B3/1000000</f>
        <v>14.064</v>
      </c>
      <c r="E20" s="48"/>
      <c r="F20" s="49">
        <f>+COLLECTIONS!D3/1000000</f>
        <v>5.2729999999999997</v>
      </c>
      <c r="G20" s="48">
        <f>+COLLECTIONS!E3</f>
        <v>0</v>
      </c>
      <c r="H20" s="49">
        <f>+COLLECTIONS!F3/1000000</f>
        <v>19.337</v>
      </c>
      <c r="I20" s="29"/>
      <c r="J20" s="24"/>
      <c r="K20" s="24"/>
      <c r="L20" s="24"/>
      <c r="M20" s="24"/>
    </row>
    <row r="21" spans="1:13" ht="15" hidden="1" customHeight="1">
      <c r="A21" s="24"/>
      <c r="B21" s="24"/>
      <c r="C21" s="28">
        <v>1987</v>
      </c>
      <c r="D21" s="36">
        <f>+COLLECTIONS!B4/1000000</f>
        <v>15.074</v>
      </c>
      <c r="E21" s="40"/>
      <c r="F21" s="36">
        <f>+COLLECTIONS!D4/1000000</f>
        <v>46.612000000000002</v>
      </c>
      <c r="G21" s="40">
        <f>+COLLECTIONS!E4</f>
        <v>0</v>
      </c>
      <c r="H21" s="36">
        <f>+COLLECTIONS!F4/1000000</f>
        <v>61.686</v>
      </c>
      <c r="I21" s="29"/>
      <c r="J21" s="24"/>
      <c r="K21" s="24"/>
      <c r="L21" s="24"/>
      <c r="M21" s="24"/>
    </row>
    <row r="22" spans="1:13" ht="15" hidden="1" customHeight="1">
      <c r="A22" s="24"/>
      <c r="B22" s="24"/>
      <c r="C22" s="28">
        <v>1988</v>
      </c>
      <c r="D22" s="36">
        <f>+COLLECTIONS!B5/1000000</f>
        <v>20.951000000000001</v>
      </c>
      <c r="E22" s="40"/>
      <c r="F22" s="36">
        <f>+COLLECTIONS!D5/1000000</f>
        <v>63.284999999999997</v>
      </c>
      <c r="G22" s="40">
        <f>+COLLECTIONS!E5</f>
        <v>0</v>
      </c>
      <c r="H22" s="36">
        <f>+COLLECTIONS!F5/1000000</f>
        <v>84.236000000000004</v>
      </c>
      <c r="I22" s="29"/>
      <c r="J22" s="24"/>
      <c r="K22" s="24"/>
      <c r="L22" s="24"/>
      <c r="M22" s="24"/>
    </row>
    <row r="23" spans="1:13" ht="15" hidden="1" customHeight="1">
      <c r="A23" s="24"/>
      <c r="B23" s="24"/>
      <c r="C23" s="28">
        <v>1989</v>
      </c>
      <c r="D23" s="36">
        <f>+COLLECTIONS!B6/1000000</f>
        <v>23.231000000000002</v>
      </c>
      <c r="E23" s="40"/>
      <c r="F23" s="36">
        <f>+COLLECTIONS!D6/1000000</f>
        <v>79.81</v>
      </c>
      <c r="G23" s="40">
        <f>+COLLECTIONS!E6</f>
        <v>0</v>
      </c>
      <c r="H23" s="36">
        <f>+COLLECTIONS!F6/1000000</f>
        <v>103.041</v>
      </c>
      <c r="I23" s="29"/>
      <c r="J23" s="24"/>
      <c r="K23" s="24"/>
      <c r="L23" s="24"/>
      <c r="M23" s="24"/>
    </row>
    <row r="24" spans="1:13" ht="15" hidden="1" customHeight="1">
      <c r="A24" s="24"/>
      <c r="B24" s="24"/>
      <c r="C24" s="28">
        <v>1990</v>
      </c>
      <c r="D24" s="36">
        <f>+COLLECTIONS!B7/1000000</f>
        <v>30.355412999999999</v>
      </c>
      <c r="E24" s="40"/>
      <c r="F24" s="36">
        <f>+COLLECTIONS!D7/1000000</f>
        <v>97.989936</v>
      </c>
      <c r="G24" s="40">
        <f>+COLLECTIONS!E7</f>
        <v>0</v>
      </c>
      <c r="H24" s="36">
        <f>+COLLECTIONS!F7/1000000</f>
        <v>128.345349</v>
      </c>
      <c r="I24" s="29"/>
      <c r="J24" s="24"/>
      <c r="K24" s="24"/>
      <c r="L24" s="24"/>
      <c r="M24" s="24"/>
    </row>
    <row r="25" spans="1:13" ht="15" hidden="1" customHeight="1">
      <c r="A25" s="24"/>
      <c r="B25" s="24"/>
      <c r="C25" s="28">
        <v>1991</v>
      </c>
      <c r="D25" s="36">
        <f>+COLLECTIONS!B8/1000000</f>
        <v>36.010389000000004</v>
      </c>
      <c r="E25" s="40"/>
      <c r="F25" s="36">
        <f>+COLLECTIONS!D8/1000000</f>
        <v>112.422572</v>
      </c>
      <c r="G25" s="40">
        <f>+COLLECTIONS!E8</f>
        <v>0</v>
      </c>
      <c r="H25" s="36">
        <f>+COLLECTIONS!F8/1000000</f>
        <v>148.43296100000001</v>
      </c>
      <c r="I25" s="29"/>
      <c r="J25" s="24"/>
      <c r="K25" s="24"/>
      <c r="L25" s="24"/>
      <c r="M25" s="24"/>
    </row>
    <row r="26" spans="1:13" ht="15" hidden="1" customHeight="1">
      <c r="A26" s="24"/>
      <c r="B26" s="24"/>
      <c r="C26" s="31">
        <v>1992</v>
      </c>
      <c r="D26" s="36">
        <f>+COLLECTIONS!B9/1000000</f>
        <v>40.660325999999998</v>
      </c>
      <c r="E26" s="40"/>
      <c r="F26" s="36">
        <f>+COLLECTIONS!D9/1000000</f>
        <v>131.584025</v>
      </c>
      <c r="G26" s="40">
        <f>+COLLECTIONS!E9</f>
        <v>0</v>
      </c>
      <c r="H26" s="36">
        <f>+COLLECTIONS!F9/1000000</f>
        <v>172.24435099999999</v>
      </c>
      <c r="I26" s="29"/>
      <c r="J26" s="24"/>
      <c r="K26" s="24"/>
      <c r="L26" s="24"/>
      <c r="M26" s="24"/>
    </row>
    <row r="27" spans="1:13" ht="13.5" hidden="1">
      <c r="A27" s="24"/>
      <c r="B27" s="24"/>
      <c r="C27" s="31">
        <v>1993</v>
      </c>
      <c r="D27" s="36">
        <f>+COLLECTIONS!B10/1000000</f>
        <v>41.299163</v>
      </c>
      <c r="E27" s="40"/>
      <c r="F27" s="36">
        <f>+COLLECTIONS!D10/1000000</f>
        <v>144.37201099999999</v>
      </c>
      <c r="G27" s="40">
        <f>+COLLECTIONS!E10</f>
        <v>0</v>
      </c>
      <c r="H27" s="36">
        <f>+COLLECTIONS!F10/1000000</f>
        <v>185.67117400000001</v>
      </c>
      <c r="I27" s="32"/>
      <c r="J27" s="24"/>
      <c r="K27" s="24"/>
      <c r="L27" s="24"/>
      <c r="M27" s="24"/>
    </row>
    <row r="28" spans="1:13" ht="13.5" hidden="1">
      <c r="A28" s="24"/>
      <c r="B28" s="24"/>
      <c r="C28" s="31">
        <v>1994</v>
      </c>
      <c r="D28" s="36">
        <f>+COLLECTIONS!B11/1000000</f>
        <v>37.311303000000002</v>
      </c>
      <c r="E28" s="40"/>
      <c r="F28" s="36">
        <f>+COLLECTIONS!D11/1000000</f>
        <v>152.01656199999999</v>
      </c>
      <c r="G28" s="40">
        <f>+COLLECTIONS!E11</f>
        <v>0</v>
      </c>
      <c r="H28" s="36">
        <f>+COLLECTIONS!F11/1000000</f>
        <v>189.327865</v>
      </c>
      <c r="I28" s="32"/>
      <c r="J28" s="24"/>
      <c r="K28" s="24"/>
      <c r="L28" s="24"/>
      <c r="M28" s="24"/>
    </row>
    <row r="29" spans="1:13" ht="13.5" hidden="1">
      <c r="A29" s="24"/>
      <c r="B29" s="24"/>
      <c r="C29" s="31">
        <v>1995</v>
      </c>
      <c r="D29" s="36">
        <f>+COLLECTIONS!B12/1000000</f>
        <v>45.679434999999998</v>
      </c>
      <c r="E29" s="40"/>
      <c r="F29" s="36">
        <f>+COLLECTIONS!D12/1000000</f>
        <v>173.079644</v>
      </c>
      <c r="G29" s="40">
        <f>+COLLECTIONS!E12</f>
        <v>0</v>
      </c>
      <c r="H29" s="36">
        <f>+COLLECTIONS!F12/1000000</f>
        <v>218.75907900000001</v>
      </c>
      <c r="I29" s="33"/>
      <c r="J29" s="34"/>
      <c r="K29" s="24"/>
      <c r="L29" s="24"/>
      <c r="M29" s="24"/>
    </row>
    <row r="30" spans="1:13" ht="13.5" hidden="1">
      <c r="A30" s="24"/>
      <c r="B30" s="24"/>
      <c r="C30" s="31">
        <v>1996</v>
      </c>
      <c r="D30" s="36">
        <f>+COLLECTIONS!B13/1000000</f>
        <v>46.481158000000001</v>
      </c>
      <c r="E30" s="40"/>
      <c r="F30" s="36">
        <f>+COLLECTIONS!D13/1000000</f>
        <v>203.922956</v>
      </c>
      <c r="G30" s="40">
        <f>+COLLECTIONS!E13</f>
        <v>0</v>
      </c>
      <c r="H30" s="36">
        <f>+COLLECTIONS!F13/1000000</f>
        <v>250.40411399999999</v>
      </c>
      <c r="I30" s="33"/>
      <c r="J30" s="34"/>
      <c r="K30" s="24"/>
      <c r="L30" s="24"/>
      <c r="M30" s="24"/>
    </row>
    <row r="31" spans="1:13" ht="13.5" hidden="1">
      <c r="A31" s="24"/>
      <c r="B31" s="24"/>
      <c r="C31" s="31">
        <v>1997</v>
      </c>
      <c r="D31" s="36">
        <f>+COLLECTIONS!B14/1000000</f>
        <v>47.526082000000002</v>
      </c>
      <c r="E31" s="40"/>
      <c r="F31" s="36">
        <f>+COLLECTIONS!D14/1000000</f>
        <v>237.161079</v>
      </c>
      <c r="G31" s="40">
        <f>+COLLECTIONS!E14</f>
        <v>0</v>
      </c>
      <c r="H31" s="36">
        <f>+COLLECTIONS!F14/1000000</f>
        <v>284.687161</v>
      </c>
      <c r="I31" s="33"/>
      <c r="J31" s="34"/>
      <c r="K31" s="24"/>
      <c r="L31" s="24"/>
      <c r="M31" s="24"/>
    </row>
    <row r="32" spans="1:13" ht="15" customHeight="1">
      <c r="A32" s="24"/>
      <c r="B32" s="24"/>
      <c r="C32" s="35">
        <v>1998</v>
      </c>
      <c r="D32" s="36">
        <f>+COLLECTIONS!B15/1000000</f>
        <v>44.627837999999997</v>
      </c>
      <c r="E32" s="40">
        <f>+COLLECTIONS!C15</f>
        <v>55456</v>
      </c>
      <c r="F32" s="36">
        <f>+COLLECTIONS!D15/1000000</f>
        <v>268.98558400000002</v>
      </c>
      <c r="G32" s="40">
        <f>+COLLECTIONS!E15</f>
        <v>195061</v>
      </c>
      <c r="H32" s="36">
        <f>+COLLECTIONS!F15/1000000</f>
        <v>313.61342200000001</v>
      </c>
      <c r="I32" s="37">
        <f t="shared" ref="I32:I53" si="0">+G32+E32</f>
        <v>250517</v>
      </c>
      <c r="J32" s="34"/>
      <c r="K32" s="24"/>
      <c r="L32" s="24"/>
      <c r="M32" s="24"/>
    </row>
    <row r="33" spans="1:13" ht="15" customHeight="1">
      <c r="A33" s="24"/>
      <c r="B33" s="24"/>
      <c r="C33" s="35">
        <v>1999</v>
      </c>
      <c r="D33" s="36">
        <f>+COLLECTIONS!B16/1000000</f>
        <v>38.904631000000002</v>
      </c>
      <c r="E33" s="40">
        <f>+COLLECTIONS!C16</f>
        <v>55661</v>
      </c>
      <c r="F33" s="36">
        <f>+COLLECTIONS!D16/1000000</f>
        <v>307.63235300000002</v>
      </c>
      <c r="G33" s="40">
        <f>+COLLECTIONS!E16</f>
        <v>209350</v>
      </c>
      <c r="H33" s="36">
        <f>+COLLECTIONS!F16/1000000</f>
        <v>346.53698400000002</v>
      </c>
      <c r="I33" s="37">
        <f t="shared" si="0"/>
        <v>265011</v>
      </c>
      <c r="J33" s="34"/>
      <c r="K33" s="24"/>
      <c r="L33" s="24"/>
      <c r="M33" s="24"/>
    </row>
    <row r="34" spans="1:13" ht="15" customHeight="1">
      <c r="A34" s="24"/>
      <c r="B34" s="24"/>
      <c r="C34" s="35">
        <v>2000</v>
      </c>
      <c r="D34" s="36">
        <f>+COLLECTIONS!B17/1000000</f>
        <v>36.604036000000001</v>
      </c>
      <c r="E34" s="40">
        <f>+COLLECTIONS!C17</f>
        <v>53103</v>
      </c>
      <c r="F34" s="36">
        <f>+COLLECTIONS!D17/1000000</f>
        <v>354.38588099999998</v>
      </c>
      <c r="G34" s="40">
        <f>+COLLECTIONS!E17</f>
        <v>220282</v>
      </c>
      <c r="H34" s="36">
        <f>+COLLECTIONS!F17/1000000</f>
        <v>390.98991699999999</v>
      </c>
      <c r="I34" s="37">
        <f t="shared" si="0"/>
        <v>273385</v>
      </c>
      <c r="J34" s="34"/>
      <c r="K34" s="24"/>
      <c r="L34" s="24"/>
      <c r="M34" s="24"/>
    </row>
    <row r="35" spans="1:13" ht="15" customHeight="1">
      <c r="A35" s="24"/>
      <c r="B35" s="24"/>
      <c r="C35" s="38">
        <v>2001</v>
      </c>
      <c r="D35" s="36">
        <f>+COLLECTIONS!B18/1000000</f>
        <v>36.827537999999997</v>
      </c>
      <c r="E35" s="40">
        <f>+COLLECTIONS!C18</f>
        <v>54399</v>
      </c>
      <c r="F35" s="36">
        <f>+COLLECTIONS!D18/1000000</f>
        <v>399.11965800000002</v>
      </c>
      <c r="G35" s="40">
        <f>+COLLECTIONS!E18</f>
        <v>228497</v>
      </c>
      <c r="H35" s="36">
        <f>+COLLECTIONS!F18/1000000</f>
        <v>435.94719600000002</v>
      </c>
      <c r="I35" s="37">
        <f t="shared" si="0"/>
        <v>282896</v>
      </c>
      <c r="J35" s="34"/>
      <c r="K35" s="24"/>
      <c r="L35" s="24"/>
      <c r="M35" s="24"/>
    </row>
    <row r="36" spans="1:13" ht="15" customHeight="1">
      <c r="A36" s="24"/>
      <c r="B36" s="24"/>
      <c r="C36" s="38">
        <v>2002</v>
      </c>
      <c r="D36" s="36">
        <f>+COLLECTIONS!B19/1000000</f>
        <v>38.108181000000002</v>
      </c>
      <c r="E36" s="40">
        <f>+COLLECTIONS!C19</f>
        <v>57374</v>
      </c>
      <c r="F36" s="36">
        <f>+COLLECTIONS!D19/1000000</f>
        <v>435.819997</v>
      </c>
      <c r="G36" s="40">
        <f>+COLLECTIONS!E19</f>
        <v>232976</v>
      </c>
      <c r="H36" s="36">
        <f>+COLLECTIONS!F19/1000000</f>
        <v>473.928178</v>
      </c>
      <c r="I36" s="37">
        <f t="shared" si="0"/>
        <v>290350</v>
      </c>
      <c r="J36" s="34"/>
      <c r="K36" s="24"/>
      <c r="L36" s="24"/>
      <c r="M36" s="24"/>
    </row>
    <row r="37" spans="1:13" ht="15" customHeight="1">
      <c r="A37" s="24"/>
      <c r="B37" s="24"/>
      <c r="C37" s="38">
        <v>2003</v>
      </c>
      <c r="D37" s="36">
        <f>+COLLECTIONS!B20/1000000</f>
        <v>39.850206</v>
      </c>
      <c r="E37" s="40">
        <f>+COLLECTIONS!C20</f>
        <v>60290</v>
      </c>
      <c r="F37" s="36">
        <f>+COLLECTIONS!D20/1000000</f>
        <v>466.30512099999999</v>
      </c>
      <c r="G37" s="40">
        <f>+COLLECTIONS!E20</f>
        <v>230041</v>
      </c>
      <c r="H37" s="36">
        <f>+COLLECTIONS!F20/1000000</f>
        <v>506.155327</v>
      </c>
      <c r="I37" s="37">
        <f t="shared" si="0"/>
        <v>290331</v>
      </c>
      <c r="J37" s="34"/>
      <c r="K37" s="24"/>
      <c r="L37" s="24"/>
      <c r="M37" s="24"/>
    </row>
    <row r="38" spans="1:13" ht="15" customHeight="1">
      <c r="A38" s="24"/>
      <c r="B38" s="24"/>
      <c r="C38" s="41">
        <v>2004</v>
      </c>
      <c r="D38" s="36">
        <f>+COLLECTIONS!B21/1000000</f>
        <v>43.284565999999998</v>
      </c>
      <c r="E38" s="40">
        <f>+COLLECTIONS!C21</f>
        <v>63509</v>
      </c>
      <c r="F38" s="36">
        <f>+COLLECTIONS!D21/1000000</f>
        <v>490.803808</v>
      </c>
      <c r="G38" s="40">
        <f>+COLLECTIONS!E21</f>
        <v>232296</v>
      </c>
      <c r="H38" s="36">
        <f>+COLLECTIONS!F21/1000000</f>
        <v>534.08837400000004</v>
      </c>
      <c r="I38" s="37">
        <f t="shared" si="0"/>
        <v>295805</v>
      </c>
      <c r="J38" s="34"/>
      <c r="K38" s="24"/>
      <c r="L38" s="24"/>
      <c r="M38" s="24"/>
    </row>
    <row r="39" spans="1:13" ht="15" customHeight="1">
      <c r="A39" s="24"/>
      <c r="B39" s="24"/>
      <c r="C39" s="41">
        <v>2005</v>
      </c>
      <c r="D39" s="36">
        <f>+COLLECTIONS!B22/1000000</f>
        <v>44.858182999999997</v>
      </c>
      <c r="E39" s="40">
        <f>+COLLECTIONS!C22</f>
        <v>64135</v>
      </c>
      <c r="F39" s="36">
        <f>+COLLECTIONS!D22/1000000</f>
        <v>516.151386</v>
      </c>
      <c r="G39" s="40">
        <f>+COLLECTIONS!E22</f>
        <v>233996</v>
      </c>
      <c r="H39" s="36">
        <f>+COLLECTIONS!F22/1000000</f>
        <v>561.00956900000006</v>
      </c>
      <c r="I39" s="37">
        <f t="shared" si="0"/>
        <v>298131</v>
      </c>
      <c r="J39" s="34"/>
      <c r="K39" s="24"/>
      <c r="L39" s="24"/>
      <c r="M39" s="24"/>
    </row>
    <row r="40" spans="1:13" ht="15" customHeight="1">
      <c r="A40" s="24"/>
      <c r="B40" s="24"/>
      <c r="C40" s="41">
        <v>2006</v>
      </c>
      <c r="D40" s="36">
        <f>+COLLECTIONS!B23/1000000</f>
        <v>45.434379</v>
      </c>
      <c r="E40" s="40">
        <f>+COLLECTIONS!C23</f>
        <v>59798</v>
      </c>
      <c r="F40" s="36">
        <f>+COLLECTIONS!D23/1000000</f>
        <v>541.94968800000004</v>
      </c>
      <c r="G40" s="40">
        <f>+COLLECTIONS!E23</f>
        <v>239509</v>
      </c>
      <c r="H40" s="36">
        <f>+COLLECTIONS!F23/1000000</f>
        <v>587.38406699999996</v>
      </c>
      <c r="I40" s="40">
        <f t="shared" si="0"/>
        <v>299307</v>
      </c>
      <c r="J40" s="34"/>
      <c r="K40" s="24"/>
      <c r="L40" s="24"/>
      <c r="M40" s="24"/>
    </row>
    <row r="41" spans="1:13" ht="15" customHeight="1">
      <c r="A41" s="24"/>
      <c r="B41" s="24"/>
      <c r="C41" s="41">
        <v>2007</v>
      </c>
      <c r="D41" s="36">
        <f>+COLLECTIONS!B24/1000000</f>
        <v>43.373902149999999</v>
      </c>
      <c r="E41" s="40">
        <f>+COLLECTIONS!C24</f>
        <v>56481</v>
      </c>
      <c r="F41" s="36">
        <f>+COLLECTIONS!D24/1000000</f>
        <v>565.09350853000012</v>
      </c>
      <c r="G41" s="40">
        <f>+COLLECTIONS!E24</f>
        <v>246073</v>
      </c>
      <c r="H41" s="36">
        <f>+COLLECTIONS!F24/1000000</f>
        <v>608.46741067999994</v>
      </c>
      <c r="I41" s="40">
        <f t="shared" si="0"/>
        <v>302554</v>
      </c>
      <c r="J41" s="34"/>
      <c r="K41" s="24"/>
      <c r="L41" s="24"/>
      <c r="M41" s="24"/>
    </row>
    <row r="42" spans="1:13" ht="15" customHeight="1">
      <c r="A42" s="24"/>
      <c r="B42" s="24"/>
      <c r="C42" s="41">
        <v>2008</v>
      </c>
      <c r="D42" s="36">
        <f>+COLLECTIONS!B25/1000000</f>
        <v>43.244365999999999</v>
      </c>
      <c r="E42" s="40">
        <f>+COLLECTIONS!C25</f>
        <v>53227</v>
      </c>
      <c r="F42" s="36">
        <f>+COLLECTIONS!D25/1000000</f>
        <v>585.813534</v>
      </c>
      <c r="G42" s="40">
        <f>+COLLECTIONS!E25</f>
        <v>240651</v>
      </c>
      <c r="H42" s="36">
        <f>+COLLECTIONS!F25/1000000</f>
        <v>629.05790000000002</v>
      </c>
      <c r="I42" s="40">
        <f t="shared" si="0"/>
        <v>293878</v>
      </c>
      <c r="J42" s="34"/>
      <c r="K42" s="24"/>
      <c r="L42" s="24"/>
      <c r="M42" s="24"/>
    </row>
    <row r="43" spans="1:13" ht="15" customHeight="1">
      <c r="A43" s="24"/>
      <c r="B43" s="24"/>
      <c r="C43" s="41">
        <v>2009</v>
      </c>
      <c r="D43" s="36">
        <f>+COLLECTIONS!B26/1000000</f>
        <v>44.531030999999999</v>
      </c>
      <c r="E43" s="40">
        <f>+COLLECTIONS!C26</f>
        <v>56446</v>
      </c>
      <c r="F43" s="36">
        <f>+COLLECTIONS!D26/1000000</f>
        <v>594.07652599999994</v>
      </c>
      <c r="G43" s="40">
        <f>+COLLECTIONS!E26</f>
        <v>239401</v>
      </c>
      <c r="H43" s="36">
        <f>+COLLECTIONS!F26/1000000</f>
        <v>638.60755700000004</v>
      </c>
      <c r="I43" s="40">
        <f t="shared" si="0"/>
        <v>295847</v>
      </c>
      <c r="J43" s="34"/>
      <c r="K43" s="24"/>
      <c r="L43" s="24"/>
      <c r="M43" s="24"/>
    </row>
    <row r="44" spans="1:13" ht="15" customHeight="1">
      <c r="A44" s="24"/>
      <c r="B44" s="24"/>
      <c r="C44" s="41">
        <v>2010</v>
      </c>
      <c r="D44" s="36">
        <f>+COLLECTIONS!B27/1000000</f>
        <v>41.478549999999998</v>
      </c>
      <c r="E44" s="40">
        <f>+COLLECTIONS!C27</f>
        <v>58813</v>
      </c>
      <c r="F44" s="36">
        <f>+COLLECTIONS!D27/1000000</f>
        <v>591.65600300000006</v>
      </c>
      <c r="G44" s="40">
        <f>+COLLECTIONS!E27</f>
        <v>238567</v>
      </c>
      <c r="H44" s="36">
        <f>+COLLECTIONS!F27/1000000</f>
        <v>633.13455299999998</v>
      </c>
      <c r="I44" s="40">
        <f t="shared" si="0"/>
        <v>297380</v>
      </c>
      <c r="J44" s="34"/>
      <c r="K44" s="24"/>
      <c r="L44" s="24"/>
      <c r="M44" s="24"/>
    </row>
    <row r="45" spans="1:13" ht="15" customHeight="1">
      <c r="A45" s="24"/>
      <c r="B45" s="24"/>
      <c r="C45" s="41">
        <v>2011</v>
      </c>
      <c r="D45" s="36">
        <f>+COLLECTIONS!B28/1000000</f>
        <v>44.185941999999997</v>
      </c>
      <c r="E45" s="40">
        <f>+COLLECTIONS!C28</f>
        <v>58015</v>
      </c>
      <c r="F45" s="36">
        <f>+COLLECTIONS!D28/1000000</f>
        <v>603.56749400000001</v>
      </c>
      <c r="G45" s="40">
        <f>+COLLECTIONS!E28</f>
        <v>237124</v>
      </c>
      <c r="H45" s="36">
        <f>+COLLECTIONS!F28/1000000</f>
        <v>647.75343599999997</v>
      </c>
      <c r="I45" s="40">
        <f t="shared" si="0"/>
        <v>295139</v>
      </c>
      <c r="J45" s="34"/>
      <c r="K45" s="24"/>
      <c r="L45" s="24"/>
      <c r="M45" s="24"/>
    </row>
    <row r="46" spans="1:13" ht="15" customHeight="1">
      <c r="A46" s="24"/>
      <c r="B46" s="24"/>
      <c r="C46" s="41">
        <v>2012</v>
      </c>
      <c r="D46" s="36">
        <f>+COLLECTIONS!B29/1000000</f>
        <v>44.727916649999997</v>
      </c>
      <c r="E46" s="40">
        <f>+COLLECTIONS!C29</f>
        <v>56413</v>
      </c>
      <c r="F46" s="36">
        <f>+COLLECTIONS!D29/1000000</f>
        <v>612.40804581000009</v>
      </c>
      <c r="G46" s="40">
        <f>+COLLECTIONS!E29</f>
        <v>237669</v>
      </c>
      <c r="H46" s="36">
        <f>+COLLECTIONS!F29/1000000</f>
        <v>657.13596246000009</v>
      </c>
      <c r="I46" s="40">
        <f t="shared" si="0"/>
        <v>294082</v>
      </c>
      <c r="J46" s="34"/>
      <c r="K46" s="24"/>
      <c r="L46" s="24"/>
      <c r="M46" s="24"/>
    </row>
    <row r="47" spans="1:13" ht="15" customHeight="1">
      <c r="A47" s="24"/>
      <c r="B47" s="24"/>
      <c r="C47" s="41">
        <v>2013</v>
      </c>
      <c r="D47" s="36">
        <f>+COLLECTIONS!B30/1000000</f>
        <v>41.710476999999997</v>
      </c>
      <c r="E47" s="40">
        <f>+COLLECTIONS!C30</f>
        <v>55154</v>
      </c>
      <c r="F47" s="36">
        <f>+COLLECTIONS!D30/1000000</f>
        <v>615.50205100000005</v>
      </c>
      <c r="G47" s="40">
        <f>+COLLECTIONS!E30</f>
        <v>240606</v>
      </c>
      <c r="H47" s="36">
        <f>+COLLECTIONS!F30/1000000</f>
        <v>657.21252800000002</v>
      </c>
      <c r="I47" s="40">
        <f t="shared" si="0"/>
        <v>295760</v>
      </c>
      <c r="J47" s="34"/>
      <c r="K47" s="24"/>
      <c r="L47" s="24"/>
      <c r="M47" s="24"/>
    </row>
    <row r="48" spans="1:13" ht="15" customHeight="1">
      <c r="A48" s="24"/>
      <c r="B48" s="24"/>
      <c r="C48" s="41">
        <v>2014</v>
      </c>
      <c r="D48" s="36">
        <f>+COLLECTIONS!B31/1000000</f>
        <v>41.209775999999998</v>
      </c>
      <c r="E48" s="40">
        <f>+COLLECTIONS!C31</f>
        <v>58089</v>
      </c>
      <c r="F48" s="36">
        <f>+COLLECTIONS!D31/1000000</f>
        <v>623.20415500000001</v>
      </c>
      <c r="G48" s="40">
        <f>+COLLECTIONS!E31</f>
        <v>223048</v>
      </c>
      <c r="H48" s="36">
        <f>+COLLECTIONS!F31/1000000</f>
        <v>664.41393100000005</v>
      </c>
      <c r="I48" s="40">
        <f t="shared" si="0"/>
        <v>281137</v>
      </c>
      <c r="J48" s="34"/>
      <c r="K48" s="24"/>
      <c r="L48" s="24"/>
      <c r="M48" s="24"/>
    </row>
    <row r="49" spans="1:13" ht="15" customHeight="1">
      <c r="A49" s="24"/>
      <c r="B49" s="24"/>
      <c r="C49" s="41">
        <v>2015</v>
      </c>
      <c r="D49" s="36">
        <f>+COLLECTIONS!B32/1000000</f>
        <v>39.005015999999998</v>
      </c>
      <c r="E49" s="40">
        <f>+COLLECTIONS!C32</f>
        <v>56763</v>
      </c>
      <c r="F49" s="36">
        <f>+COLLECTIONS!D32/1000000</f>
        <v>621.93651199999999</v>
      </c>
      <c r="G49" s="40">
        <f>+COLLECTIONS!E32</f>
        <v>221134</v>
      </c>
      <c r="H49" s="36">
        <f>+COLLECTIONS!F32/1000000</f>
        <v>660.94152799999995</v>
      </c>
      <c r="I49" s="40">
        <f t="shared" si="0"/>
        <v>277897</v>
      </c>
      <c r="J49" s="34"/>
      <c r="K49" s="24"/>
      <c r="L49" s="24"/>
      <c r="M49" s="24"/>
    </row>
    <row r="50" spans="1:13" ht="15" customHeight="1">
      <c r="A50" s="24"/>
      <c r="B50" s="24"/>
      <c r="C50" s="41">
        <v>2016</v>
      </c>
      <c r="D50" s="36">
        <f>+COLLECTIONS!B33/1000000</f>
        <v>39.178273409999996</v>
      </c>
      <c r="E50" s="40">
        <f>+COLLECTIONS!C33</f>
        <v>53308</v>
      </c>
      <c r="F50" s="36">
        <f>+COLLECTIONS!D33/1000000</f>
        <v>620.57083403999991</v>
      </c>
      <c r="G50" s="40">
        <f>+COLLECTIONS!E33</f>
        <v>219343</v>
      </c>
      <c r="H50" s="36">
        <f>+COLLECTIONS!F33/1000000</f>
        <v>659.74910744999988</v>
      </c>
      <c r="I50" s="40">
        <f t="shared" si="0"/>
        <v>272651</v>
      </c>
      <c r="J50" s="34"/>
      <c r="K50" s="24"/>
      <c r="L50" s="24"/>
      <c r="M50" s="24"/>
    </row>
    <row r="51" spans="1:13" ht="15" customHeight="1">
      <c r="A51" s="24"/>
      <c r="B51" s="24"/>
      <c r="C51" s="41">
        <v>2017</v>
      </c>
      <c r="D51" s="36">
        <f>+COLLECTIONS!B34/1000000</f>
        <v>35.384318</v>
      </c>
      <c r="E51" s="40">
        <f>+COLLECTIONS!C34</f>
        <v>45821</v>
      </c>
      <c r="F51" s="36">
        <f>+COLLECTIONS!D34/1000000</f>
        <v>617.56996800000002</v>
      </c>
      <c r="G51" s="40">
        <f>+COLLECTIONS!E34</f>
        <v>221300</v>
      </c>
      <c r="H51" s="36">
        <f>+COLLECTIONS!F34/1000000</f>
        <v>652.95428600000002</v>
      </c>
      <c r="I51" s="40">
        <f t="shared" si="0"/>
        <v>267121</v>
      </c>
      <c r="J51" s="34"/>
      <c r="K51" s="24"/>
      <c r="L51" s="24"/>
      <c r="M51" s="24"/>
    </row>
    <row r="52" spans="1:13" ht="15" customHeight="1">
      <c r="A52" s="24"/>
      <c r="B52" s="24"/>
      <c r="C52" s="41">
        <v>2018</v>
      </c>
      <c r="D52" s="36">
        <f>+COLLECTIONS!B35/1000000</f>
        <v>34.323130999999997</v>
      </c>
      <c r="E52" s="40">
        <f>+COLLECTIONS!C35</f>
        <v>50546</v>
      </c>
      <c r="F52" s="36">
        <f>+COLLECTIONS!D35/1000000</f>
        <v>611.52396399999998</v>
      </c>
      <c r="G52" s="40">
        <f>+COLLECTIONS!E35</f>
        <v>216029</v>
      </c>
      <c r="H52" s="36">
        <f>+COLLECTIONS!F35/1000000</f>
        <v>645.84709499999997</v>
      </c>
      <c r="I52" s="40">
        <f t="shared" si="0"/>
        <v>266575</v>
      </c>
      <c r="J52" s="34"/>
      <c r="K52" s="24"/>
      <c r="L52" s="24"/>
      <c r="M52" s="24"/>
    </row>
    <row r="53" spans="1:13" ht="15" customHeight="1">
      <c r="A53" s="24"/>
      <c r="B53" s="24"/>
      <c r="C53" s="41">
        <v>2019</v>
      </c>
      <c r="D53" s="36">
        <f>+COLLECTIONS!B36/1000000</f>
        <v>33.14320137</v>
      </c>
      <c r="E53" s="40">
        <f>+COLLECTIONS!C36</f>
        <v>50524.039199999999</v>
      </c>
      <c r="F53" s="36">
        <f>+COLLECTIONS!D36/1000000</f>
        <v>610.81051940999998</v>
      </c>
      <c r="G53" s="40">
        <f>+COLLECTIONS!E36</f>
        <v>215952.9608</v>
      </c>
      <c r="H53" s="36">
        <f>+COLLECTIONS!F36/1000000</f>
        <v>643.95372078000003</v>
      </c>
      <c r="I53" s="40">
        <f t="shared" si="0"/>
        <v>266477</v>
      </c>
      <c r="J53" s="34"/>
      <c r="K53" s="24"/>
      <c r="L53" s="24"/>
      <c r="M53" s="24"/>
    </row>
    <row r="54" spans="1:13" ht="15" customHeight="1">
      <c r="A54" s="24"/>
      <c r="B54" s="24"/>
      <c r="C54" s="43">
        <v>2020</v>
      </c>
      <c r="D54" s="44">
        <f>+COLLECTIONS!B37/1000000</f>
        <v>55.683553000000003</v>
      </c>
      <c r="E54" s="45">
        <f>+COLLECTIONS!C37</f>
        <v>49129.910400000001</v>
      </c>
      <c r="F54" s="44">
        <f>+COLLECTIONS!D37/1000000</f>
        <v>647.90925234999997</v>
      </c>
      <c r="G54" s="45">
        <f>+COLLECTIONS!E37</f>
        <v>209994.08960000001</v>
      </c>
      <c r="H54" s="44">
        <f>+COLLECTIONS!F37/1000000</f>
        <v>703.59280535000005</v>
      </c>
      <c r="I54" s="45">
        <f t="shared" ref="I54" si="1">+G54+E54</f>
        <v>259124</v>
      </c>
      <c r="J54" s="24"/>
      <c r="K54" s="24"/>
      <c r="L54" s="24"/>
      <c r="M54" s="24"/>
    </row>
    <row r="55" spans="1:13" ht="15" hidden="1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5" hidden="1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5" hidden="1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 hidden="1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5" hidden="1" customHeight="1">
      <c r="A59" s="24"/>
      <c r="B59" s="46" t="s">
        <v>12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idden="1">
      <c r="A60" s="24"/>
      <c r="B60" s="24"/>
      <c r="C60" s="24"/>
      <c r="D60" s="47">
        <f>AVERAGE(D68:D77)</f>
        <v>-1.2971553865293958E-2</v>
      </c>
      <c r="E60" s="47">
        <f t="shared" ref="E60:I60" si="2">AVERAGE(E68:E77)</f>
        <v>-1.1140658416687075E-2</v>
      </c>
      <c r="F60" s="47">
        <f t="shared" si="2"/>
        <v>1.8969533307713178E-2</v>
      </c>
      <c r="G60" s="47">
        <f t="shared" si="2"/>
        <v>-5.2693654136031342E-3</v>
      </c>
      <c r="H60" s="47">
        <f t="shared" si="2"/>
        <v>1.6677893978064611E-2</v>
      </c>
      <c r="I60" s="47">
        <f t="shared" si="2"/>
        <v>-6.837914339444663E-3</v>
      </c>
      <c r="J60" s="24"/>
      <c r="K60" s="24"/>
      <c r="L60" s="24"/>
      <c r="M60" s="24"/>
    </row>
    <row r="61" spans="1:13" hidden="1">
      <c r="A61" s="24"/>
      <c r="B61" s="24">
        <v>1998</v>
      </c>
      <c r="C61" s="24">
        <f>+B61+1</f>
        <v>1999</v>
      </c>
      <c r="D61" s="47">
        <f t="shared" ref="D61:D67" si="3">AVERAGE(D68:D77)</f>
        <v>-1.2971553865293958E-2</v>
      </c>
      <c r="E61" s="47">
        <f t="shared" ref="E61:I76" si="4">+(E33-E32)/E32</f>
        <v>3.6966243508366995E-3</v>
      </c>
      <c r="F61" s="47">
        <f t="shared" si="4"/>
        <v>0.14367598599633505</v>
      </c>
      <c r="G61" s="47">
        <f t="shared" si="4"/>
        <v>7.3254007720661748E-2</v>
      </c>
      <c r="H61" s="47">
        <f t="shared" si="4"/>
        <v>0.10498135503907101</v>
      </c>
      <c r="I61" s="47">
        <f t="shared" si="4"/>
        <v>5.7856353061868059E-2</v>
      </c>
      <c r="J61" s="24"/>
      <c r="K61" s="24"/>
      <c r="L61" s="24"/>
      <c r="M61" s="24"/>
    </row>
    <row r="62" spans="1:13" hidden="1">
      <c r="A62" s="24"/>
      <c r="B62" s="24">
        <f t="shared" ref="B62:B77" si="5">+C61</f>
        <v>1999</v>
      </c>
      <c r="C62" s="24">
        <f t="shared" ref="C62:C77" si="6">+B62+1</f>
        <v>2000</v>
      </c>
      <c r="D62" s="47">
        <f t="shared" si="3"/>
        <v>-1.5840041618461701E-2</v>
      </c>
      <c r="E62" s="47">
        <f t="shared" si="4"/>
        <v>-4.595677404286664E-2</v>
      </c>
      <c r="F62" s="47">
        <f t="shared" si="4"/>
        <v>0.15197857944414564</v>
      </c>
      <c r="G62" s="47">
        <f t="shared" si="4"/>
        <v>5.221877239073322E-2</v>
      </c>
      <c r="H62" s="47">
        <f t="shared" si="4"/>
        <v>0.12827760110014685</v>
      </c>
      <c r="I62" s="47">
        <f t="shared" si="4"/>
        <v>3.159868835633238E-2</v>
      </c>
      <c r="J62" s="24"/>
      <c r="K62" s="24"/>
      <c r="L62" s="24"/>
      <c r="M62" s="24"/>
    </row>
    <row r="63" spans="1:13" hidden="1">
      <c r="A63" s="24"/>
      <c r="B63" s="24">
        <f t="shared" si="5"/>
        <v>2000</v>
      </c>
      <c r="C63" s="24">
        <f t="shared" si="6"/>
        <v>2001</v>
      </c>
      <c r="D63" s="47">
        <f t="shared" si="3"/>
        <v>-1.2151220440419854E-2</v>
      </c>
      <c r="E63" s="47">
        <f t="shared" si="4"/>
        <v>2.4405400824812157E-2</v>
      </c>
      <c r="F63" s="47">
        <f t="shared" si="4"/>
        <v>0.12622900459174904</v>
      </c>
      <c r="G63" s="47">
        <f t="shared" si="4"/>
        <v>3.7293106109441532E-2</v>
      </c>
      <c r="H63" s="47">
        <f t="shared" si="4"/>
        <v>0.11498321835240582</v>
      </c>
      <c r="I63" s="47">
        <f t="shared" si="4"/>
        <v>3.4789765349232768E-2</v>
      </c>
      <c r="J63" s="24"/>
      <c r="K63" s="24"/>
      <c r="L63" s="24"/>
      <c r="M63" s="24"/>
    </row>
    <row r="64" spans="1:13" hidden="1">
      <c r="A64" s="24"/>
      <c r="B64" s="24">
        <f t="shared" si="5"/>
        <v>2001</v>
      </c>
      <c r="C64" s="24">
        <f t="shared" si="6"/>
        <v>2002</v>
      </c>
      <c r="D64" s="47">
        <f t="shared" si="3"/>
        <v>-1.3460466246510946E-2</v>
      </c>
      <c r="E64" s="47">
        <f t="shared" si="4"/>
        <v>5.4688505303406312E-2</v>
      </c>
      <c r="F64" s="47">
        <f t="shared" si="4"/>
        <v>9.1953223211070162E-2</v>
      </c>
      <c r="G64" s="47">
        <f t="shared" si="4"/>
        <v>1.9602007903823684E-2</v>
      </c>
      <c r="H64" s="47">
        <f t="shared" si="4"/>
        <v>8.712289549856396E-2</v>
      </c>
      <c r="I64" s="47">
        <f t="shared" si="4"/>
        <v>2.6348905604886601E-2</v>
      </c>
      <c r="J64" s="24"/>
      <c r="K64" s="24"/>
      <c r="L64" s="24"/>
      <c r="M64" s="24"/>
    </row>
    <row r="65" spans="1:13" hidden="1">
      <c r="A65" s="24"/>
      <c r="B65" s="24">
        <f t="shared" si="5"/>
        <v>2002</v>
      </c>
      <c r="C65" s="24">
        <f t="shared" si="6"/>
        <v>2003</v>
      </c>
      <c r="D65" s="47">
        <f t="shared" si="3"/>
        <v>-2.0662769890314955E-2</v>
      </c>
      <c r="E65" s="47">
        <f t="shared" si="4"/>
        <v>5.082441524035277E-2</v>
      </c>
      <c r="F65" s="47">
        <f t="shared" si="4"/>
        <v>6.9948887636746018E-2</v>
      </c>
      <c r="G65" s="47">
        <f t="shared" si="4"/>
        <v>-1.2597864157681478E-2</v>
      </c>
      <c r="H65" s="47">
        <f t="shared" si="4"/>
        <v>6.8000069411361302E-2</v>
      </c>
      <c r="I65" s="47">
        <f t="shared" si="4"/>
        <v>-6.5438264163940077E-5</v>
      </c>
      <c r="J65" s="24"/>
      <c r="K65" s="24"/>
      <c r="L65" s="24"/>
      <c r="M65" s="24"/>
    </row>
    <row r="66" spans="1:13" hidden="1">
      <c r="A66" s="24"/>
      <c r="B66" s="24">
        <f t="shared" si="5"/>
        <v>2003</v>
      </c>
      <c r="C66" s="24">
        <f t="shared" si="6"/>
        <v>2004</v>
      </c>
      <c r="D66" s="47">
        <f t="shared" si="3"/>
        <v>-1.1085868095840364E-2</v>
      </c>
      <c r="E66" s="47">
        <f t="shared" si="4"/>
        <v>5.339193896168519E-2</v>
      </c>
      <c r="F66" s="47">
        <f t="shared" si="4"/>
        <v>5.2537889670742043E-2</v>
      </c>
      <c r="G66" s="47">
        <f t="shared" si="4"/>
        <v>9.8026004060145795E-3</v>
      </c>
      <c r="H66" s="47">
        <f t="shared" si="4"/>
        <v>5.5186709513777465E-2</v>
      </c>
      <c r="I66" s="47">
        <f t="shared" si="4"/>
        <v>1.8854342112967614E-2</v>
      </c>
      <c r="J66" s="24"/>
      <c r="K66" s="24"/>
      <c r="L66" s="24"/>
      <c r="M66" s="24"/>
    </row>
    <row r="67" spans="1:13" hidden="1">
      <c r="A67" s="24"/>
      <c r="B67" s="24">
        <f t="shared" si="5"/>
        <v>2004</v>
      </c>
      <c r="C67" s="24">
        <f t="shared" si="6"/>
        <v>2005</v>
      </c>
      <c r="D67" s="47">
        <f t="shared" si="3"/>
        <v>-3.0175359737343734E-2</v>
      </c>
      <c r="E67" s="47">
        <f t="shared" si="4"/>
        <v>9.856870679746178E-3</v>
      </c>
      <c r="F67" s="47">
        <f t="shared" si="4"/>
        <v>5.1645031246375331E-2</v>
      </c>
      <c r="G67" s="47">
        <f t="shared" si="4"/>
        <v>7.3182491304198093E-3</v>
      </c>
      <c r="H67" s="47">
        <f t="shared" si="4"/>
        <v>5.0405880956322799E-2</v>
      </c>
      <c r="I67" s="47">
        <f t="shared" si="4"/>
        <v>7.863288314937206E-3</v>
      </c>
      <c r="J67" s="24"/>
      <c r="K67" s="24"/>
      <c r="L67" s="24"/>
      <c r="M67" s="24"/>
    </row>
    <row r="68" spans="1:13" hidden="1">
      <c r="A68" s="24"/>
      <c r="B68" s="24">
        <f t="shared" si="5"/>
        <v>2005</v>
      </c>
      <c r="C68" s="24">
        <f t="shared" si="6"/>
        <v>2006</v>
      </c>
      <c r="D68" s="47">
        <f t="shared" ref="D68:I77" si="7">+(D40-D39)/D39</f>
        <v>1.2844835913215724E-2</v>
      </c>
      <c r="E68" s="47">
        <f t="shared" si="4"/>
        <v>-6.7622982770718015E-2</v>
      </c>
      <c r="F68" s="47">
        <f t="shared" si="4"/>
        <v>4.9982045383871222E-2</v>
      </c>
      <c r="G68" s="47">
        <f t="shared" si="4"/>
        <v>2.3560231798834166E-2</v>
      </c>
      <c r="H68" s="47">
        <f t="shared" si="4"/>
        <v>4.7012563523671197E-2</v>
      </c>
      <c r="I68" s="47">
        <f t="shared" si="4"/>
        <v>3.9445747003833886E-3</v>
      </c>
      <c r="J68" s="24"/>
      <c r="K68" s="24"/>
      <c r="L68" s="24"/>
      <c r="M68" s="24"/>
    </row>
    <row r="69" spans="1:13" hidden="1">
      <c r="A69" s="24"/>
      <c r="B69" s="24">
        <f t="shared" si="5"/>
        <v>2006</v>
      </c>
      <c r="C69" s="24">
        <f t="shared" si="6"/>
        <v>2007</v>
      </c>
      <c r="D69" s="47">
        <f t="shared" si="7"/>
        <v>-4.5350611042796481E-2</v>
      </c>
      <c r="E69" s="47">
        <f t="shared" si="4"/>
        <v>-5.5470082611458575E-2</v>
      </c>
      <c r="F69" s="47">
        <f t="shared" si="4"/>
        <v>4.2704740020073753E-2</v>
      </c>
      <c r="G69" s="47">
        <f t="shared" si="4"/>
        <v>2.7406068247957278E-2</v>
      </c>
      <c r="H69" s="47">
        <f t="shared" si="4"/>
        <v>3.5893625422427376E-2</v>
      </c>
      <c r="I69" s="47">
        <f t="shared" si="4"/>
        <v>1.0848393121443868E-2</v>
      </c>
      <c r="J69" s="24"/>
      <c r="K69" s="24"/>
      <c r="L69" s="24"/>
      <c r="M69" s="24"/>
    </row>
    <row r="70" spans="1:13" hidden="1">
      <c r="A70" s="24"/>
      <c r="B70" s="24">
        <f t="shared" si="5"/>
        <v>2007</v>
      </c>
      <c r="C70" s="24">
        <f t="shared" si="6"/>
        <v>2008</v>
      </c>
      <c r="D70" s="47">
        <f t="shared" si="7"/>
        <v>-2.986499797782198E-3</v>
      </c>
      <c r="E70" s="47">
        <f t="shared" si="4"/>
        <v>-5.7612294399886688E-2</v>
      </c>
      <c r="F70" s="47">
        <f t="shared" si="4"/>
        <v>3.6666543071605433E-2</v>
      </c>
      <c r="G70" s="47">
        <f t="shared" si="4"/>
        <v>-2.2034111828603709E-2</v>
      </c>
      <c r="H70" s="47">
        <f t="shared" si="4"/>
        <v>3.3839921347618158E-2</v>
      </c>
      <c r="I70" s="47">
        <f t="shared" si="4"/>
        <v>-2.8675872736767652E-2</v>
      </c>
      <c r="J70" s="24"/>
      <c r="K70" s="24"/>
      <c r="L70" s="24"/>
      <c r="M70" s="24"/>
    </row>
    <row r="71" spans="1:13" hidden="1">
      <c r="A71" s="24"/>
      <c r="B71" s="24">
        <f t="shared" si="5"/>
        <v>2008</v>
      </c>
      <c r="C71" s="24">
        <f t="shared" si="6"/>
        <v>2009</v>
      </c>
      <c r="D71" s="47">
        <f t="shared" si="7"/>
        <v>2.97533556163131E-2</v>
      </c>
      <c r="E71" s="47">
        <f t="shared" si="4"/>
        <v>6.047682567118192E-2</v>
      </c>
      <c r="F71" s="47">
        <f t="shared" si="4"/>
        <v>1.4105157222263732E-2</v>
      </c>
      <c r="G71" s="47">
        <f t="shared" si="4"/>
        <v>-5.1942439466281043E-3</v>
      </c>
      <c r="H71" s="47">
        <f t="shared" si="4"/>
        <v>1.5180887164758641E-2</v>
      </c>
      <c r="I71" s="47">
        <f t="shared" si="4"/>
        <v>6.7000592082428765E-3</v>
      </c>
      <c r="J71" s="24"/>
      <c r="K71" s="24"/>
      <c r="L71" s="24"/>
      <c r="M71" s="24"/>
    </row>
    <row r="72" spans="1:13" hidden="1">
      <c r="A72" s="24"/>
      <c r="B72" s="24">
        <f t="shared" si="5"/>
        <v>2009</v>
      </c>
      <c r="C72" s="24">
        <f t="shared" si="6"/>
        <v>2010</v>
      </c>
      <c r="D72" s="47">
        <f t="shared" si="7"/>
        <v>-6.854727886268791E-2</v>
      </c>
      <c r="E72" s="47">
        <f t="shared" si="4"/>
        <v>4.193388371186621E-2</v>
      </c>
      <c r="F72" s="47">
        <f t="shared" si="4"/>
        <v>-4.074429629963008E-3</v>
      </c>
      <c r="G72" s="47">
        <f t="shared" si="4"/>
        <v>-3.4836947214088496E-3</v>
      </c>
      <c r="H72" s="47">
        <f t="shared" si="4"/>
        <v>-8.570214899602354E-3</v>
      </c>
      <c r="I72" s="47">
        <f t="shared" si="4"/>
        <v>5.1817324495431758E-3</v>
      </c>
      <c r="J72" s="24"/>
      <c r="K72" s="24"/>
      <c r="L72" s="24"/>
      <c r="M72" s="24"/>
    </row>
    <row r="73" spans="1:13" hidden="1">
      <c r="A73" s="24"/>
      <c r="B73" s="24">
        <f t="shared" si="5"/>
        <v>2010</v>
      </c>
      <c r="C73" s="24">
        <f t="shared" si="6"/>
        <v>2011</v>
      </c>
      <c r="D73" s="47">
        <f t="shared" si="7"/>
        <v>6.5272098470173109E-2</v>
      </c>
      <c r="E73" s="47">
        <f t="shared" si="4"/>
        <v>-1.3568428748746026E-2</v>
      </c>
      <c r="F73" s="47">
        <f t="shared" si="4"/>
        <v>2.0132460314105788E-2</v>
      </c>
      <c r="G73" s="47">
        <f t="shared" si="4"/>
        <v>-6.0486152736966975E-3</v>
      </c>
      <c r="H73" s="47">
        <f t="shared" si="4"/>
        <v>2.3089693858486953E-2</v>
      </c>
      <c r="I73" s="47">
        <f t="shared" si="4"/>
        <v>-7.5358127648126978E-3</v>
      </c>
      <c r="J73" s="24"/>
      <c r="K73" s="24"/>
      <c r="L73" s="24"/>
      <c r="M73" s="24"/>
    </row>
    <row r="74" spans="1:13" hidden="1">
      <c r="A74" s="24"/>
      <c r="B74" s="24">
        <f t="shared" si="5"/>
        <v>2011</v>
      </c>
      <c r="C74" s="24">
        <f t="shared" si="6"/>
        <v>2012</v>
      </c>
      <c r="D74" s="47">
        <f t="shared" si="7"/>
        <v>1.2265771090723838E-2</v>
      </c>
      <c r="E74" s="47">
        <f t="shared" si="4"/>
        <v>-2.7613548220287856E-2</v>
      </c>
      <c r="F74" s="47">
        <f t="shared" si="4"/>
        <v>1.4647163569746649E-2</v>
      </c>
      <c r="G74" s="47">
        <f t="shared" si="4"/>
        <v>2.2983755334761561E-3</v>
      </c>
      <c r="H74" s="47">
        <f t="shared" si="4"/>
        <v>1.4484718935555167E-2</v>
      </c>
      <c r="I74" s="47">
        <f t="shared" si="4"/>
        <v>-3.5813633576043829E-3</v>
      </c>
      <c r="J74" s="24"/>
      <c r="K74" s="24"/>
      <c r="L74" s="24"/>
      <c r="M74" s="24"/>
    </row>
    <row r="75" spans="1:13" hidden="1">
      <c r="A75" s="24"/>
      <c r="B75" s="24">
        <f t="shared" si="5"/>
        <v>2012</v>
      </c>
      <c r="C75" s="24">
        <f t="shared" si="6"/>
        <v>2013</v>
      </c>
      <c r="D75" s="47">
        <f t="shared" si="7"/>
        <v>-6.7462110377546514E-2</v>
      </c>
      <c r="E75" s="47">
        <f t="shared" si="4"/>
        <v>-2.2317550919114387E-2</v>
      </c>
      <c r="F75" s="47">
        <f t="shared" si="4"/>
        <v>5.0521955274243384E-3</v>
      </c>
      <c r="G75" s="47">
        <f t="shared" si="4"/>
        <v>1.2357522436666119E-2</v>
      </c>
      <c r="H75" s="47">
        <f t="shared" si="4"/>
        <v>1.1651400071502518E-4</v>
      </c>
      <c r="I75" s="47">
        <f t="shared" si="4"/>
        <v>5.7058915540563514E-3</v>
      </c>
      <c r="J75" s="24"/>
      <c r="K75" s="24"/>
      <c r="L75" s="24"/>
      <c r="M75" s="24"/>
    </row>
    <row r="76" spans="1:13" hidden="1">
      <c r="A76" s="24"/>
      <c r="B76" s="24">
        <f t="shared" si="5"/>
        <v>2013</v>
      </c>
      <c r="C76" s="24">
        <f t="shared" si="6"/>
        <v>2014</v>
      </c>
      <c r="D76" s="47">
        <f t="shared" si="7"/>
        <v>-1.2004202205599314E-2</v>
      </c>
      <c r="E76" s="47">
        <f t="shared" si="4"/>
        <v>5.3214635384559596E-2</v>
      </c>
      <c r="F76" s="47">
        <f t="shared" si="4"/>
        <v>1.2513531006901489E-2</v>
      </c>
      <c r="G76" s="47">
        <f t="shared" si="4"/>
        <v>-7.2974073796995914E-2</v>
      </c>
      <c r="H76" s="47">
        <f t="shared" si="4"/>
        <v>1.0957495015980626E-2</v>
      </c>
      <c r="I76" s="47">
        <f t="shared" si="4"/>
        <v>-4.9442115228563698E-2</v>
      </c>
      <c r="J76" s="24"/>
      <c r="K76" s="24"/>
      <c r="L76" s="24"/>
      <c r="M76" s="24"/>
    </row>
    <row r="77" spans="1:13" hidden="1">
      <c r="A77" s="24"/>
      <c r="B77" s="24">
        <f t="shared" si="5"/>
        <v>2014</v>
      </c>
      <c r="C77" s="24">
        <f t="shared" si="6"/>
        <v>2015</v>
      </c>
      <c r="D77" s="47">
        <f t="shared" si="7"/>
        <v>-5.3500897456952939E-2</v>
      </c>
      <c r="E77" s="47">
        <f t="shared" si="7"/>
        <v>-2.2827041264266899E-2</v>
      </c>
      <c r="F77" s="47">
        <f t="shared" si="7"/>
        <v>-2.0340734088976362E-3</v>
      </c>
      <c r="G77" s="47">
        <f t="shared" si="7"/>
        <v>-8.5811125856317914E-3</v>
      </c>
      <c r="H77" s="47">
        <f t="shared" si="7"/>
        <v>-5.2262645889646448E-3</v>
      </c>
      <c r="I77" s="47">
        <f t="shared" si="7"/>
        <v>-1.1524630340367863E-2</v>
      </c>
      <c r="J77" s="24"/>
      <c r="K77" s="24"/>
      <c r="L77" s="24"/>
      <c r="M77" s="24"/>
    </row>
    <row r="78" spans="1:1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</sheetData>
  <mergeCells count="5">
    <mergeCell ref="B1:J1"/>
    <mergeCell ref="C18:C19"/>
    <mergeCell ref="D18:E18"/>
    <mergeCell ref="F18:G18"/>
    <mergeCell ref="H18:I18"/>
  </mergeCells>
  <printOptions horizontalCentered="1"/>
  <pageMargins left="0.3" right="0.3" top="0.3" bottom="0.3" header="0" footer="0"/>
  <pageSetup orientation="portrait" r:id="rId1"/>
  <headerFooter alignWithMargins="0">
    <oddHeader>&amp;C&amp;"Palatino Linotype,Bold"&amp;14Child Support Enforcement Collections</oddHeader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"/>
  <sheetViews>
    <sheetView workbookViewId="0">
      <selection activeCell="A2" sqref="A2"/>
    </sheetView>
  </sheetViews>
  <sheetFormatPr defaultRowHeight="15"/>
  <cols>
    <col min="2" max="2" width="17.109375" customWidth="1"/>
    <col min="3" max="3" width="14.88671875" customWidth="1"/>
    <col min="4" max="4" width="15.5546875" customWidth="1"/>
  </cols>
  <sheetData>
    <row r="1" spans="1:5" ht="15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>
      <c r="A2" s="12">
        <v>40549</v>
      </c>
      <c r="B2" t="s">
        <v>14</v>
      </c>
      <c r="D2" t="s">
        <v>13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D2095A1B64B469524D29BA34D9E4D" ma:contentTypeVersion="0" ma:contentTypeDescription="Create a new document." ma:contentTypeScope="" ma:versionID="bae3006c1ad4a9d093f2169be807b6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BC20D-417C-4731-90FF-5F9E47D91159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4EF942A-7288-4A46-B3B0-B654D00D02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0946AB-061D-4C16-A94A-A59B8B177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POWER BI</vt:lpstr>
      <vt:lpstr>COLLECTIONS</vt:lpstr>
      <vt:lpstr>Excel Online</vt:lpstr>
      <vt:lpstr>DOCUMENTATION</vt:lpstr>
      <vt:lpstr>'Excel Online'!Print_Area</vt:lpstr>
      <vt:lpstr>'POWER BI'!Print_Area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ch-suppt</dc:title>
  <dc:creator>Linda Booth</dc:creator>
  <cp:lastModifiedBy>VITA Program</cp:lastModifiedBy>
  <cp:lastPrinted>2013-12-12T15:13:22Z</cp:lastPrinted>
  <dcterms:created xsi:type="dcterms:W3CDTF">1999-01-30T19:41:25Z</dcterms:created>
  <dcterms:modified xsi:type="dcterms:W3CDTF">2021-01-11T12:19:40Z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0x010100975D2095A1B64B469524D29BA34D9E4D</vt:lpwstr>
  </property>
</Properties>
</file>