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Strategy_Management\Data Warehouse\Project Documents\ORP-AnnualStatisticalReport\vdss_ann_report\State Programs\"/>
    </mc:Choice>
  </mc:AlternateContent>
  <bookViews>
    <workbookView xWindow="0" yWindow="0" windowWidth="20490" windowHeight="7605" firstSheet="2" activeTab="2"/>
  </bookViews>
  <sheets>
    <sheet name="POWER BI" sheetId="2015" state="hidden" r:id="rId1"/>
    <sheet name="Income Withholding" sheetId="2012" state="hidden" r:id="rId2"/>
    <sheet name="Excel Online" sheetId="2016" r:id="rId3"/>
    <sheet name="DOCUMENTATION" sheetId="2013" state="hidden" r:id="rId4"/>
  </sheets>
  <definedNames>
    <definedName name="_xlnm.Print_Area" localSheetId="2">'Excel Online'!$B$1:$K$64</definedName>
    <definedName name="_xlnm.Print_Area" localSheetId="1">'Income Withholding'!#REF!</definedName>
    <definedName name="_xlnm.Print_Area" localSheetId="0">'POWER BI'!$A$1:$I$32</definedName>
  </definedNames>
  <calcPr calcId="162913" calcOnSave="0"/>
</workbook>
</file>

<file path=xl/calcChain.xml><?xml version="1.0" encoding="utf-8"?>
<calcChain xmlns="http://schemas.openxmlformats.org/spreadsheetml/2006/main">
  <c r="E36" i="2015" l="1"/>
  <c r="I36" i="2015" s="1"/>
  <c r="D36" i="2015"/>
  <c r="C36" i="2015"/>
  <c r="H36" i="2015" s="1"/>
  <c r="B36" i="2015"/>
  <c r="F36" i="2015" s="1"/>
  <c r="I59" i="2016"/>
  <c r="H59" i="2016"/>
  <c r="G59" i="2016"/>
  <c r="K59" i="2016" s="1"/>
  <c r="F59" i="2016"/>
  <c r="E59" i="2016"/>
  <c r="J59" i="2016" s="1"/>
  <c r="D59" i="2016"/>
  <c r="G37" i="2012"/>
  <c r="F37" i="2012"/>
  <c r="G36" i="2015" l="1"/>
  <c r="F25" i="2016" l="1"/>
  <c r="F26" i="2016"/>
  <c r="F27" i="2016"/>
  <c r="F28" i="2016"/>
  <c r="F29" i="2016"/>
  <c r="F30" i="2016"/>
  <c r="F31" i="2016"/>
  <c r="F32" i="2016"/>
  <c r="F33" i="2016"/>
  <c r="F34" i="2016"/>
  <c r="F35" i="2016"/>
  <c r="F36" i="2016"/>
  <c r="F37" i="2016"/>
  <c r="F38" i="2016"/>
  <c r="F39" i="2016"/>
  <c r="F40" i="2016"/>
  <c r="F41" i="2016"/>
  <c r="F42" i="2016"/>
  <c r="F43" i="2016"/>
  <c r="F44" i="2016"/>
  <c r="F45" i="2016"/>
  <c r="F46" i="2016"/>
  <c r="F47" i="2016"/>
  <c r="F48" i="2016"/>
  <c r="F49" i="2016"/>
  <c r="F50" i="2016"/>
  <c r="F51" i="2016"/>
  <c r="F52" i="2016"/>
  <c r="F53" i="2016"/>
  <c r="F54" i="2016"/>
  <c r="F55" i="2016"/>
  <c r="F56" i="2016"/>
  <c r="F57" i="2016"/>
  <c r="F58" i="2016"/>
  <c r="D58" i="2016"/>
  <c r="G57" i="2016"/>
  <c r="G56" i="2016"/>
  <c r="G55" i="2016"/>
  <c r="G54" i="2016"/>
  <c r="G53" i="2016"/>
  <c r="G52" i="2016"/>
  <c r="G51" i="2016"/>
  <c r="G50" i="2016"/>
  <c r="G49" i="2016"/>
  <c r="G48" i="2016"/>
  <c r="G47" i="2016"/>
  <c r="G46" i="2016"/>
  <c r="G45" i="2016"/>
  <c r="G44" i="2016"/>
  <c r="G43" i="2016"/>
  <c r="G42" i="2016"/>
  <c r="G41" i="2016"/>
  <c r="G40" i="2016"/>
  <c r="G39" i="2016"/>
  <c r="G38" i="2016"/>
  <c r="G37" i="2016"/>
  <c r="G36" i="2016"/>
  <c r="G35" i="2016"/>
  <c r="G34" i="2016"/>
  <c r="G33" i="2016"/>
  <c r="G32" i="2016"/>
  <c r="E57" i="2016"/>
  <c r="E56" i="2016"/>
  <c r="E55" i="2016"/>
  <c r="E54" i="2016"/>
  <c r="E53" i="2016"/>
  <c r="E52" i="2016"/>
  <c r="E51" i="2016"/>
  <c r="E50" i="2016"/>
  <c r="E49" i="2016"/>
  <c r="E48" i="2016"/>
  <c r="E47" i="2016"/>
  <c r="E46" i="2016"/>
  <c r="E45" i="2016"/>
  <c r="E44" i="2016"/>
  <c r="E43" i="2016"/>
  <c r="E42" i="2016"/>
  <c r="E41" i="2016"/>
  <c r="E40" i="2016"/>
  <c r="E39" i="2016"/>
  <c r="E38" i="2016"/>
  <c r="E37" i="2016"/>
  <c r="E36" i="2016"/>
  <c r="E35" i="2016"/>
  <c r="E34" i="2016"/>
  <c r="E33" i="2016"/>
  <c r="E32" i="2016"/>
  <c r="D57" i="2016"/>
  <c r="D56" i="2016"/>
  <c r="D55" i="2016"/>
  <c r="D54" i="2016"/>
  <c r="D53" i="2016"/>
  <c r="D52" i="2016"/>
  <c r="D51" i="2016"/>
  <c r="D50" i="2016"/>
  <c r="D49" i="2016"/>
  <c r="D48" i="2016"/>
  <c r="D47" i="2016"/>
  <c r="D46" i="2016"/>
  <c r="D45" i="2016"/>
  <c r="D44" i="2016"/>
  <c r="D43" i="2016"/>
  <c r="D42" i="2016"/>
  <c r="D41" i="2016"/>
  <c r="D40" i="2016"/>
  <c r="D39" i="2016"/>
  <c r="D38" i="2016"/>
  <c r="D37" i="2016"/>
  <c r="D36" i="2016"/>
  <c r="D35" i="2016"/>
  <c r="D34" i="2016"/>
  <c r="D33" i="2016"/>
  <c r="D32" i="2016"/>
  <c r="D31" i="2016"/>
  <c r="D30" i="2016"/>
  <c r="D29" i="2016"/>
  <c r="D28" i="2016"/>
  <c r="D27" i="2016"/>
  <c r="D26" i="2016"/>
  <c r="D25" i="2016"/>
  <c r="G58" i="2016"/>
  <c r="E58" i="2016"/>
  <c r="C82" i="2016" l="1"/>
  <c r="C81" i="2016"/>
  <c r="C80" i="2016"/>
  <c r="C79" i="2016"/>
  <c r="C78" i="2016"/>
  <c r="C77" i="2016"/>
  <c r="C76" i="2016"/>
  <c r="C75" i="2016"/>
  <c r="C74" i="2016"/>
  <c r="C73" i="2016"/>
  <c r="C72" i="2016"/>
  <c r="C71" i="2016"/>
  <c r="C70" i="2016"/>
  <c r="C69" i="2016"/>
  <c r="C68" i="2016"/>
  <c r="C67" i="2016"/>
  <c r="V58" i="2016"/>
  <c r="U58" i="2016"/>
  <c r="J58" i="2016"/>
  <c r="V57" i="2016"/>
  <c r="U57" i="2016"/>
  <c r="V56" i="2016"/>
  <c r="U56" i="2016"/>
  <c r="V55" i="2016"/>
  <c r="U55" i="2016"/>
  <c r="V54" i="2016"/>
  <c r="U54" i="2016"/>
  <c r="F82" i="2016"/>
  <c r="V53" i="2016"/>
  <c r="U53" i="2016"/>
  <c r="V52" i="2016"/>
  <c r="U52" i="2016"/>
  <c r="G80" i="2016"/>
  <c r="V51" i="2016"/>
  <c r="U51" i="2016"/>
  <c r="E79" i="2016"/>
  <c r="V50" i="2016"/>
  <c r="U50" i="2016"/>
  <c r="G78" i="2016"/>
  <c r="V49" i="2016"/>
  <c r="U49" i="2016"/>
  <c r="V48" i="2016"/>
  <c r="U48" i="2016"/>
  <c r="V47" i="2016"/>
  <c r="U47" i="2016"/>
  <c r="V46" i="2016"/>
  <c r="U46" i="2016"/>
  <c r="F74" i="2016"/>
  <c r="V45" i="2016"/>
  <c r="U45" i="2016"/>
  <c r="V44" i="2016"/>
  <c r="U44" i="2016"/>
  <c r="G72" i="2016"/>
  <c r="V43" i="2016"/>
  <c r="U43" i="2016"/>
  <c r="E71" i="2016"/>
  <c r="V42" i="2016"/>
  <c r="U42" i="2016"/>
  <c r="G70" i="2016"/>
  <c r="V41" i="2016"/>
  <c r="U41" i="2016"/>
  <c r="V40" i="2016"/>
  <c r="U40" i="2016"/>
  <c r="V39" i="2016"/>
  <c r="U39" i="2016"/>
  <c r="V38" i="2016"/>
  <c r="U38" i="2016"/>
  <c r="V37" i="2016"/>
  <c r="U37" i="2016"/>
  <c r="V36" i="2016"/>
  <c r="U36" i="2016"/>
  <c r="V35" i="2016"/>
  <c r="U35" i="2016"/>
  <c r="V34" i="2016"/>
  <c r="U34" i="2016"/>
  <c r="V33" i="2016"/>
  <c r="U33" i="2016"/>
  <c r="V32" i="2016"/>
  <c r="U32" i="2016"/>
  <c r="D81" i="2016" l="1"/>
  <c r="D73" i="2016"/>
  <c r="J42" i="2016"/>
  <c r="J70" i="2016" s="1"/>
  <c r="J50" i="2016"/>
  <c r="J56" i="2016"/>
  <c r="J41" i="2016"/>
  <c r="J49" i="2016"/>
  <c r="J57" i="2016"/>
  <c r="K58" i="2016"/>
  <c r="F67" i="2016"/>
  <c r="D68" i="2016"/>
  <c r="F69" i="2016"/>
  <c r="F71" i="2016"/>
  <c r="F75" i="2016"/>
  <c r="D76" i="2016"/>
  <c r="F77" i="2016"/>
  <c r="F79" i="2016"/>
  <c r="K37" i="2016"/>
  <c r="E68" i="2016"/>
  <c r="K45" i="2016"/>
  <c r="E76" i="2016"/>
  <c r="K53" i="2016"/>
  <c r="J40" i="2016"/>
  <c r="K39" i="2016"/>
  <c r="K47" i="2016"/>
  <c r="K55" i="2016"/>
  <c r="G67" i="2016"/>
  <c r="G75" i="2016"/>
  <c r="J48" i="2016"/>
  <c r="E69" i="2016"/>
  <c r="E77" i="2016"/>
  <c r="J33" i="2016"/>
  <c r="K34" i="2016"/>
  <c r="K38" i="2016"/>
  <c r="K41" i="2016"/>
  <c r="D72" i="2016"/>
  <c r="J44" i="2016"/>
  <c r="J45" i="2016"/>
  <c r="J73" i="2016" s="1"/>
  <c r="G74" i="2016"/>
  <c r="K49" i="2016"/>
  <c r="D80" i="2016"/>
  <c r="J52" i="2016"/>
  <c r="J53" i="2016"/>
  <c r="G82" i="2016"/>
  <c r="K57" i="2016"/>
  <c r="E73" i="2016"/>
  <c r="E81" i="2016"/>
  <c r="J32" i="2016"/>
  <c r="J34" i="2016"/>
  <c r="J36" i="2016"/>
  <c r="J38" i="2016"/>
  <c r="E67" i="2016"/>
  <c r="G68" i="2016"/>
  <c r="D69" i="2016"/>
  <c r="F70" i="2016"/>
  <c r="K43" i="2016"/>
  <c r="E72" i="2016"/>
  <c r="F73" i="2016"/>
  <c r="J46" i="2016"/>
  <c r="E75" i="2016"/>
  <c r="G76" i="2016"/>
  <c r="D77" i="2016"/>
  <c r="F78" i="2016"/>
  <c r="K51" i="2016"/>
  <c r="E80" i="2016"/>
  <c r="F81" i="2016"/>
  <c r="J54" i="2016"/>
  <c r="J55" i="2016"/>
  <c r="K56" i="2016"/>
  <c r="G71" i="2016"/>
  <c r="G79" i="2016"/>
  <c r="K36" i="2016"/>
  <c r="K33" i="2016"/>
  <c r="J37" i="2016"/>
  <c r="J35" i="2016"/>
  <c r="K32" i="2016"/>
  <c r="K35" i="2016"/>
  <c r="F72" i="2016"/>
  <c r="F76" i="2016"/>
  <c r="F80" i="2016"/>
  <c r="K40" i="2016"/>
  <c r="K42" i="2016"/>
  <c r="K44" i="2016"/>
  <c r="K46" i="2016"/>
  <c r="K48" i="2016"/>
  <c r="K50" i="2016"/>
  <c r="K52" i="2016"/>
  <c r="K54" i="2016"/>
  <c r="D67" i="2016"/>
  <c r="E70" i="2016"/>
  <c r="D71" i="2016"/>
  <c r="E74" i="2016"/>
  <c r="D75" i="2016"/>
  <c r="E78" i="2016"/>
  <c r="D79" i="2016"/>
  <c r="E82" i="2016"/>
  <c r="F68" i="2016"/>
  <c r="D70" i="2016"/>
  <c r="D74" i="2016"/>
  <c r="D78" i="2016"/>
  <c r="D82" i="2016"/>
  <c r="J39" i="2016"/>
  <c r="J43" i="2016"/>
  <c r="J71" i="2016" s="1"/>
  <c r="J47" i="2016"/>
  <c r="J51" i="2016"/>
  <c r="G69" i="2016"/>
  <c r="G73" i="2016"/>
  <c r="G77" i="2016"/>
  <c r="G81" i="2016"/>
  <c r="K74" i="2016" l="1"/>
  <c r="J81" i="2016"/>
  <c r="K71" i="2016"/>
  <c r="J78" i="2016"/>
  <c r="K72" i="2016"/>
  <c r="K80" i="2016"/>
  <c r="K76" i="2016"/>
  <c r="J75" i="2016"/>
  <c r="J67" i="2016"/>
  <c r="J77" i="2016"/>
  <c r="J79" i="2016"/>
  <c r="J74" i="2016"/>
  <c r="J69" i="2016"/>
  <c r="E66" i="2016"/>
  <c r="J82" i="2016"/>
  <c r="K68" i="2016"/>
  <c r="K82" i="2016"/>
  <c r="K78" i="2016"/>
  <c r="K70" i="2016"/>
  <c r="J68" i="2016"/>
  <c r="F66" i="2016"/>
  <c r="K77" i="2016"/>
  <c r="D66" i="2016"/>
  <c r="K69" i="2016"/>
  <c r="K67" i="2016"/>
  <c r="G66" i="2016"/>
  <c r="J80" i="2016"/>
  <c r="K73" i="2016"/>
  <c r="K79" i="2016"/>
  <c r="J72" i="2016"/>
  <c r="J76" i="2016"/>
  <c r="K81" i="2016"/>
  <c r="K75" i="2016"/>
  <c r="E35" i="2015"/>
  <c r="D35" i="2015"/>
  <c r="C35" i="2015"/>
  <c r="B35" i="2015"/>
  <c r="G36" i="2012"/>
  <c r="I58" i="2016" s="1"/>
  <c r="F36" i="2012"/>
  <c r="H58" i="2016" s="1"/>
  <c r="J66" i="2016" l="1"/>
  <c r="K66" i="2016"/>
  <c r="F35" i="2015"/>
  <c r="G35" i="2015"/>
  <c r="H35" i="2015"/>
  <c r="I35" i="2015"/>
  <c r="E34" i="2015"/>
  <c r="D34" i="2015"/>
  <c r="C34" i="2015"/>
  <c r="B34" i="2015"/>
  <c r="F35" i="2012"/>
  <c r="H57" i="2016" s="1"/>
  <c r="F34" i="2012"/>
  <c r="H56" i="2016" s="1"/>
  <c r="G35" i="2012"/>
  <c r="I57" i="2016" s="1"/>
  <c r="H34" i="2015" l="1"/>
  <c r="F34" i="2015"/>
  <c r="G34" i="2015"/>
  <c r="I34" i="2015"/>
  <c r="E33" i="2015"/>
  <c r="D33" i="2015"/>
  <c r="C33" i="2015"/>
  <c r="B33" i="2015"/>
  <c r="G34" i="2012"/>
  <c r="I56" i="2016" s="1"/>
  <c r="F33" i="2015" l="1"/>
  <c r="G33" i="2015"/>
  <c r="H33" i="2015"/>
  <c r="I33" i="2015"/>
  <c r="E32" i="2015"/>
  <c r="D32" i="2015"/>
  <c r="C32" i="2015"/>
  <c r="B32" i="2015"/>
  <c r="E30" i="2015"/>
  <c r="E29" i="2015"/>
  <c r="E28" i="2015"/>
  <c r="E27" i="2015"/>
  <c r="E26" i="2015"/>
  <c r="E25" i="2015"/>
  <c r="E24" i="2015"/>
  <c r="E23" i="2015"/>
  <c r="E22" i="2015"/>
  <c r="E21" i="2015"/>
  <c r="E20" i="2015"/>
  <c r="E19" i="2015"/>
  <c r="E18" i="2015"/>
  <c r="E17" i="2015"/>
  <c r="E16" i="2015"/>
  <c r="E15" i="2015"/>
  <c r="E14" i="2015"/>
  <c r="E13" i="2015"/>
  <c r="E12" i="2015"/>
  <c r="E11" i="2015"/>
  <c r="E10" i="2015"/>
  <c r="E9" i="2015"/>
  <c r="E31" i="2015"/>
  <c r="D30" i="2015"/>
  <c r="D29" i="2015"/>
  <c r="D28" i="2015"/>
  <c r="D27" i="2015"/>
  <c r="D26" i="2015"/>
  <c r="D25" i="2015"/>
  <c r="D24" i="2015"/>
  <c r="D23" i="2015"/>
  <c r="D22" i="2015"/>
  <c r="D21" i="2015"/>
  <c r="D20" i="2015"/>
  <c r="D19" i="2015"/>
  <c r="D18" i="2015"/>
  <c r="D17" i="2015"/>
  <c r="D16" i="2015"/>
  <c r="D15" i="2015"/>
  <c r="D14" i="2015"/>
  <c r="D13" i="2015"/>
  <c r="D12" i="2015"/>
  <c r="D11" i="2015"/>
  <c r="D10" i="2015"/>
  <c r="D9" i="2015"/>
  <c r="D8" i="2015"/>
  <c r="D7" i="2015"/>
  <c r="D6" i="2015"/>
  <c r="D5" i="2015"/>
  <c r="D4" i="2015"/>
  <c r="D3" i="2015"/>
  <c r="D2" i="2015"/>
  <c r="C30" i="2015"/>
  <c r="C29" i="2015"/>
  <c r="C28" i="2015"/>
  <c r="C27" i="2015"/>
  <c r="C26" i="2015"/>
  <c r="C25" i="2015"/>
  <c r="C24" i="2015"/>
  <c r="C23" i="2015"/>
  <c r="C22" i="2015"/>
  <c r="C21" i="2015"/>
  <c r="C20" i="2015"/>
  <c r="C19" i="2015"/>
  <c r="C18" i="2015"/>
  <c r="C17" i="2015"/>
  <c r="C16" i="2015"/>
  <c r="C15" i="2015"/>
  <c r="C14" i="2015"/>
  <c r="C13" i="2015"/>
  <c r="C12" i="2015"/>
  <c r="C11" i="2015"/>
  <c r="C10" i="2015"/>
  <c r="C9" i="2015"/>
  <c r="C31" i="2015"/>
  <c r="B10" i="2015"/>
  <c r="B9" i="2015"/>
  <c r="B8" i="2015"/>
  <c r="B7" i="2015"/>
  <c r="B6" i="2015"/>
  <c r="B5" i="2015"/>
  <c r="B4" i="2015"/>
  <c r="B3" i="2015"/>
  <c r="B2" i="2015"/>
  <c r="F32" i="2015" l="1"/>
  <c r="H32" i="2015"/>
  <c r="I32" i="2015"/>
  <c r="G32" i="2015"/>
  <c r="G31" i="2015"/>
  <c r="B30" i="2015"/>
  <c r="B29" i="2015"/>
  <c r="B28" i="2015"/>
  <c r="B27" i="2015"/>
  <c r="B26" i="2015"/>
  <c r="B25" i="2015"/>
  <c r="B24" i="2015"/>
  <c r="B23" i="2015"/>
  <c r="B22" i="2015"/>
  <c r="B21" i="2015"/>
  <c r="B20" i="2015"/>
  <c r="B19" i="2015"/>
  <c r="B18" i="2015"/>
  <c r="B17" i="2015"/>
  <c r="B16" i="2015"/>
  <c r="B15" i="2015"/>
  <c r="B14" i="2015"/>
  <c r="B13" i="2015"/>
  <c r="B12" i="2015"/>
  <c r="B11" i="2015"/>
  <c r="G33" i="2012" l="1"/>
  <c r="I55" i="2016" s="1"/>
  <c r="F33" i="2012"/>
  <c r="H55" i="2016" s="1"/>
  <c r="D31" i="2015" l="1"/>
  <c r="B31" i="2015"/>
  <c r="G32" i="2012"/>
  <c r="I54" i="2016" s="1"/>
  <c r="F32" i="2012"/>
  <c r="H54" i="2016" s="1"/>
  <c r="H31" i="2015" l="1"/>
  <c r="F31" i="2015"/>
  <c r="I31" i="2015"/>
  <c r="G31" i="2012"/>
  <c r="I53" i="2016" s="1"/>
  <c r="I82" i="2016" s="1"/>
  <c r="F31" i="2012"/>
  <c r="H53" i="2016" s="1"/>
  <c r="H82" i="2016" l="1"/>
  <c r="F30" i="2015"/>
  <c r="G30" i="2015"/>
  <c r="I30" i="2015"/>
  <c r="G30" i="2012"/>
  <c r="I52" i="2016" s="1"/>
  <c r="F30" i="2012"/>
  <c r="H52" i="2016" s="1"/>
  <c r="G29" i="2012"/>
  <c r="I51" i="2016" s="1"/>
  <c r="F29" i="2012"/>
  <c r="H51" i="2016" s="1"/>
  <c r="G28" i="2012"/>
  <c r="I50" i="2016" s="1"/>
  <c r="F28" i="2012"/>
  <c r="H50" i="2016" s="1"/>
  <c r="F8" i="2015"/>
  <c r="F7" i="2015"/>
  <c r="F6" i="2015"/>
  <c r="F5" i="2015"/>
  <c r="F4" i="2015"/>
  <c r="F3" i="2015"/>
  <c r="F2" i="2015"/>
  <c r="H24" i="2015"/>
  <c r="F23" i="2015"/>
  <c r="F20" i="2015"/>
  <c r="I14" i="2015"/>
  <c r="H14" i="2015"/>
  <c r="G11" i="2015"/>
  <c r="F10" i="2015"/>
  <c r="G27" i="2012"/>
  <c r="I49" i="2016" s="1"/>
  <c r="F27" i="2012"/>
  <c r="H49" i="2016" s="1"/>
  <c r="F26" i="2012"/>
  <c r="H48" i="2016" s="1"/>
  <c r="G26" i="2012"/>
  <c r="I48" i="2016" s="1"/>
  <c r="G25" i="2012"/>
  <c r="I47" i="2016" s="1"/>
  <c r="F25" i="2012"/>
  <c r="H47" i="2016" s="1"/>
  <c r="F10" i="2012"/>
  <c r="H32" i="2016" s="1"/>
  <c r="G10" i="2012"/>
  <c r="I32" i="2016" s="1"/>
  <c r="F11" i="2012"/>
  <c r="H33" i="2016" s="1"/>
  <c r="G11" i="2012"/>
  <c r="I33" i="2016" s="1"/>
  <c r="F12" i="2012"/>
  <c r="H34" i="2016" s="1"/>
  <c r="G12" i="2012"/>
  <c r="I34" i="2016" s="1"/>
  <c r="F13" i="2012"/>
  <c r="H35" i="2016" s="1"/>
  <c r="G13" i="2012"/>
  <c r="I35" i="2016" s="1"/>
  <c r="F14" i="2012"/>
  <c r="H36" i="2016" s="1"/>
  <c r="G14" i="2012"/>
  <c r="I36" i="2016" s="1"/>
  <c r="F15" i="2012"/>
  <c r="H37" i="2016" s="1"/>
  <c r="G15" i="2012"/>
  <c r="I37" i="2016" s="1"/>
  <c r="F16" i="2012"/>
  <c r="H38" i="2016" s="1"/>
  <c r="G16" i="2012"/>
  <c r="I38" i="2016" s="1"/>
  <c r="F17" i="2012"/>
  <c r="H39" i="2016" s="1"/>
  <c r="G17" i="2012"/>
  <c r="I39" i="2016" s="1"/>
  <c r="F18" i="2012"/>
  <c r="H40" i="2016" s="1"/>
  <c r="G18" i="2012"/>
  <c r="I40" i="2016" s="1"/>
  <c r="F19" i="2012"/>
  <c r="H41" i="2016" s="1"/>
  <c r="G19" i="2012"/>
  <c r="I41" i="2016" s="1"/>
  <c r="F20" i="2012"/>
  <c r="H42" i="2016" s="1"/>
  <c r="G20" i="2012"/>
  <c r="I42" i="2016" s="1"/>
  <c r="F21" i="2012"/>
  <c r="H43" i="2016" s="1"/>
  <c r="G21" i="2012"/>
  <c r="I43" i="2016" s="1"/>
  <c r="F22" i="2012"/>
  <c r="H44" i="2016" s="1"/>
  <c r="G22" i="2012"/>
  <c r="I44" i="2016" s="1"/>
  <c r="F23" i="2012"/>
  <c r="H45" i="2016" s="1"/>
  <c r="G23" i="2012"/>
  <c r="I45" i="2016" s="1"/>
  <c r="F24" i="2012"/>
  <c r="H46" i="2016" s="1"/>
  <c r="G24" i="2012"/>
  <c r="I46" i="2016" s="1"/>
  <c r="I26" i="2015"/>
  <c r="H9" i="2015"/>
  <c r="G20" i="2015"/>
  <c r="G23" i="2015"/>
  <c r="F9" i="2015"/>
  <c r="I73" i="2016" l="1"/>
  <c r="I71" i="2016"/>
  <c r="I69" i="2016"/>
  <c r="I67" i="2016"/>
  <c r="H75" i="2016"/>
  <c r="H77" i="2016"/>
  <c r="H80" i="2016"/>
  <c r="H73" i="2016"/>
  <c r="H71" i="2016"/>
  <c r="H69" i="2016"/>
  <c r="H67" i="2016"/>
  <c r="I75" i="2016"/>
  <c r="I77" i="2016"/>
  <c r="I80" i="2016"/>
  <c r="I74" i="2016"/>
  <c r="I66" i="2016" s="1"/>
  <c r="I70" i="2016"/>
  <c r="I68" i="2016"/>
  <c r="I76" i="2016"/>
  <c r="H79" i="2016"/>
  <c r="I81" i="2016"/>
  <c r="H78" i="2016"/>
  <c r="I78" i="2016"/>
  <c r="I72" i="2016"/>
  <c r="H74" i="2016"/>
  <c r="H72" i="2016"/>
  <c r="H70" i="2016"/>
  <c r="H68" i="2016"/>
  <c r="H76" i="2016"/>
  <c r="I79" i="2016"/>
  <c r="H81" i="2016"/>
  <c r="G19" i="2015"/>
  <c r="I12" i="2015"/>
  <c r="I17" i="2015"/>
  <c r="H18" i="2015"/>
  <c r="F22" i="2015"/>
  <c r="H17" i="2015"/>
  <c r="F21" i="2015"/>
  <c r="I11" i="2015"/>
  <c r="I13" i="2015"/>
  <c r="G14" i="2015"/>
  <c r="F18" i="2015"/>
  <c r="H19" i="2015"/>
  <c r="I23" i="2015"/>
  <c r="I10" i="2015"/>
  <c r="F24" i="2015"/>
  <c r="H20" i="2015"/>
  <c r="H30" i="2015"/>
  <c r="F12" i="2015"/>
  <c r="F17" i="2015"/>
  <c r="H15" i="2015"/>
  <c r="I20" i="2015"/>
  <c r="G15" i="2015"/>
  <c r="F13" i="2015"/>
  <c r="G25" i="2015"/>
  <c r="H25" i="2015"/>
  <c r="G13" i="2015"/>
  <c r="F15" i="2015"/>
  <c r="I24" i="2015"/>
  <c r="G18" i="2015"/>
  <c r="F19" i="2015"/>
  <c r="H22" i="2015"/>
  <c r="I25" i="2015"/>
  <c r="H21" i="2015"/>
  <c r="H13" i="2015"/>
  <c r="H28" i="2015"/>
  <c r="H11" i="2015"/>
  <c r="F11" i="2015"/>
  <c r="G12" i="2015"/>
  <c r="G17" i="2015"/>
  <c r="I21" i="2015"/>
  <c r="I22" i="2015"/>
  <c r="G22" i="2015"/>
  <c r="H23" i="2015"/>
  <c r="G10" i="2015"/>
  <c r="G16" i="2015"/>
  <c r="I16" i="2015"/>
  <c r="I19" i="2015"/>
  <c r="G21" i="2015"/>
  <c r="F14" i="2015"/>
  <c r="I15" i="2015"/>
  <c r="F16" i="2015"/>
  <c r="H16" i="2015"/>
  <c r="I18" i="2015"/>
  <c r="F25" i="2015"/>
  <c r="F26" i="2015"/>
  <c r="H12" i="2015"/>
  <c r="I9" i="2015"/>
  <c r="G9" i="2015"/>
  <c r="H10" i="2015"/>
  <c r="G24" i="2015"/>
  <c r="G26" i="2015"/>
  <c r="H26" i="2015"/>
  <c r="G28" i="2015"/>
  <c r="H29" i="2015"/>
  <c r="G27" i="2015"/>
  <c r="I27" i="2015"/>
  <c r="F28" i="2015"/>
  <c r="F27" i="2015"/>
  <c r="H27" i="2015"/>
  <c r="I29" i="2015"/>
  <c r="G29" i="2015"/>
  <c r="I28" i="2015"/>
  <c r="F29" i="2015"/>
  <c r="H66" i="2016" l="1"/>
</calcChain>
</file>

<file path=xl/sharedStrings.xml><?xml version="1.0" encoding="utf-8"?>
<sst xmlns="http://schemas.openxmlformats.org/spreadsheetml/2006/main" count="79" uniqueCount="48">
  <si>
    <t>State Fiscal Year</t>
  </si>
  <si>
    <t>Wage Withholdings</t>
  </si>
  <si>
    <t>Orders</t>
  </si>
  <si>
    <t>Dollars</t>
  </si>
  <si>
    <t>Date</t>
  </si>
  <si>
    <t>Research Staffer</t>
  </si>
  <si>
    <t>Program Contact</t>
  </si>
  <si>
    <t>Data Source</t>
  </si>
  <si>
    <t>Comments</t>
  </si>
  <si>
    <t>TANF Dollars Per Order</t>
  </si>
  <si>
    <t>Non-TANF Dollars Per Order</t>
  </si>
  <si>
    <t>Dollars       ($ millions)</t>
  </si>
  <si>
    <t>TANF Income Withholding</t>
  </si>
  <si>
    <t>Non-TANF Income Withholding</t>
  </si>
  <si>
    <t>Total Income Withholding</t>
  </si>
  <si>
    <t>T. Areson</t>
  </si>
  <si>
    <t>Dec. 8, '07</t>
  </si>
  <si>
    <t>Changed spelling of "withholding"</t>
  </si>
  <si>
    <t xml:space="preserve">  throughout page; then, re-PDFed page.</t>
  </si>
  <si>
    <t>Source: APECS and Division of Child Support Enforcement Program staff.</t>
  </si>
  <si>
    <t>Input Raw Data</t>
  </si>
  <si>
    <t>Please do not re-format the graph.</t>
  </si>
  <si>
    <t>The graph follows a standard format for the report.</t>
  </si>
  <si>
    <t>We found that some data was not downloaded during the transition to Office 2007 and our new Cognos system. Please see the updated data. We attribute the decline to the economic situation, primarily unemployment. Less work, less income withholdings. This was further substantiated by a decline in New Hire Reports.</t>
  </si>
  <si>
    <t>Terry Gates</t>
  </si>
  <si>
    <t>Question regarding  decrease for SFY 2010</t>
  </si>
  <si>
    <t>1991</t>
  </si>
  <si>
    <t>1990</t>
  </si>
  <si>
    <t>1989</t>
  </si>
  <si>
    <t>1988</t>
  </si>
  <si>
    <t>1987</t>
  </si>
  <si>
    <t>1986</t>
  </si>
  <si>
    <t>Mike Theis</t>
  </si>
  <si>
    <t>Data source 1986-1992 - VDSS fact book - January 1995</t>
  </si>
  <si>
    <r>
      <t>Note</t>
    </r>
    <r>
      <rPr>
        <sz val="8"/>
        <rFont val="Franklin Gothic Book"/>
        <family val="2"/>
      </rPr>
      <t>:  Declines in the number and amounts of Income Withholding can be attributed to the economic recession, primarily to increased unemployment and fewer income withholding orders, which is substantiated further by a decline in reporting “new hires".</t>
    </r>
  </si>
  <si>
    <t>tanf_inc_orders</t>
  </si>
  <si>
    <t>tanf_inc_dollars</t>
  </si>
  <si>
    <t>non-tanf_inc_orders</t>
  </si>
  <si>
    <t>non_tanf_inc_dollars</t>
  </si>
  <si>
    <t>total _orders</t>
  </si>
  <si>
    <t>total_dollars</t>
  </si>
  <si>
    <t>tanf_dollars_per_order</t>
  </si>
  <si>
    <t>non_tanf_dollars_per_order</t>
  </si>
  <si>
    <t>2017</t>
  </si>
  <si>
    <t>2018</t>
  </si>
  <si>
    <t>2019</t>
  </si>
  <si>
    <t>Child Support Enforcement Income Withholding</t>
  </si>
  <si>
    <t>sfy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</si>
</sst>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
    <numFmt numFmtId="166" formatCode="&quot;$&quot;#,##0"/>
    <numFmt numFmtId="167" formatCode="&quot;$&quot;#,##0.0"/>
  </numFmts>
  <fonts count="16">
    <font>
      <sz val="12"/>
      <name val="Arial MT"/>
    </font>
    <font>
      <b/>
      <sz val="12"/>
      <name val="Times New Roman"/>
      <family val="1"/>
    </font>
    <font>
      <sz val="10"/>
      <name val="Verdana"/>
      <family val="2"/>
    </font>
    <font>
      <b/>
      <sz val="10"/>
      <name val="Verdana"/>
      <family val="2"/>
    </font>
    <font>
      <b/>
      <sz val="9"/>
      <name val="Verdana"/>
      <family val="2"/>
    </font>
    <font>
      <sz val="9"/>
      <name val="Verdana"/>
      <family val="2"/>
    </font>
    <font>
      <sz val="10"/>
      <name val="Arial MT"/>
    </font>
    <font>
      <sz val="8"/>
      <name val="Verdana"/>
      <family val="2"/>
    </font>
    <font>
      <sz val="11"/>
      <name val="Calibri"/>
      <family val="2"/>
    </font>
    <font>
      <sz val="12"/>
      <name val="Franklin Gothic Medium"/>
      <family val="2"/>
    </font>
    <font>
      <sz val="10"/>
      <name val="Franklin Gothic Book"/>
      <family val="2"/>
    </font>
    <font>
      <u/>
      <sz val="8"/>
      <name val="Franklin Gothic Book"/>
      <family val="2"/>
    </font>
    <font>
      <sz val="8"/>
      <name val="Franklin Gothic Book"/>
      <family val="2"/>
    </font>
    <font>
      <sz val="10"/>
      <name val="Franklin Gothic Medium"/>
      <family val="2"/>
    </font>
    <font>
      <b/>
      <sz val="14"/>
      <name val="Franklin Gothic Medium"/>
      <family val="2"/>
    </font>
    <font>
      <sz val="12"/>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164" fontId="0" fillId="0" borderId="0" applyBorder="0"/>
  </cellStyleXfs>
  <cellXfs count="72">
    <xf numFmtId="164" fontId="0" fillId="0" borderId="0" xfId="0"/>
    <xf numFmtId="164" fontId="1" fillId="0" borderId="1" xfId="0" applyFont="1" applyBorder="1" applyAlignment="1">
      <alignment wrapText="1"/>
    </xf>
    <xf numFmtId="164" fontId="2" fillId="0" borderId="0" xfId="0" applyFont="1"/>
    <xf numFmtId="164" fontId="6" fillId="0" borderId="0" xfId="0" applyFont="1"/>
    <xf numFmtId="164" fontId="8" fillId="0" borderId="0" xfId="0" applyFont="1" applyAlignment="1">
      <alignment wrapText="1"/>
    </xf>
    <xf numFmtId="14" fontId="0" fillId="0" borderId="0" xfId="0" applyNumberFormat="1"/>
    <xf numFmtId="164" fontId="2" fillId="2" borderId="0" xfId="0" applyFont="1" applyFill="1"/>
    <xf numFmtId="164" fontId="9" fillId="2" borderId="1" xfId="0" applyFont="1" applyFill="1" applyBorder="1" applyAlignment="1">
      <alignment horizontal="right" wrapText="1"/>
    </xf>
    <xf numFmtId="49" fontId="10" fillId="2" borderId="0" xfId="0" applyNumberFormat="1" applyFont="1" applyFill="1" applyBorder="1" applyAlignment="1">
      <alignment horizontal="center"/>
    </xf>
    <xf numFmtId="3" fontId="10" fillId="2" borderId="0" xfId="0" applyNumberFormat="1" applyFont="1" applyFill="1" applyBorder="1" applyAlignment="1" applyProtection="1">
      <alignment horizontal="right"/>
    </xf>
    <xf numFmtId="3" fontId="7" fillId="2" borderId="0" xfId="0" applyNumberFormat="1" applyFont="1" applyFill="1" applyBorder="1"/>
    <xf numFmtId="165" fontId="2" fillId="2" borderId="0" xfId="0" applyNumberFormat="1" applyFont="1" applyFill="1"/>
    <xf numFmtId="164" fontId="9" fillId="2" borderId="0" xfId="0" applyFont="1" applyFill="1" applyBorder="1" applyAlignment="1" applyProtection="1">
      <alignment horizontal="center" wrapText="1"/>
      <protection locked="0" hidden="1"/>
    </xf>
    <xf numFmtId="164" fontId="3" fillId="2" borderId="1" xfId="0" applyFont="1" applyFill="1" applyBorder="1" applyAlignment="1">
      <alignment horizontal="right" wrapText="1"/>
    </xf>
    <xf numFmtId="164" fontId="3" fillId="2" borderId="0" xfId="0" applyFont="1" applyFill="1"/>
    <xf numFmtId="164" fontId="2" fillId="2" borderId="0" xfId="0" applyFont="1" applyFill="1" applyBorder="1"/>
    <xf numFmtId="164" fontId="4" fillId="2" borderId="0" xfId="0" applyFont="1" applyFill="1" applyBorder="1" applyAlignment="1">
      <alignment horizontal="center"/>
    </xf>
    <xf numFmtId="164" fontId="9" fillId="2" borderId="0" xfId="0" applyFont="1" applyFill="1" applyBorder="1" applyAlignment="1">
      <alignment horizontal="center" wrapText="1"/>
    </xf>
    <xf numFmtId="164" fontId="3" fillId="2" borderId="0" xfId="0" applyFont="1" applyFill="1" applyBorder="1" applyAlignment="1">
      <alignment horizontal="right" wrapText="1"/>
    </xf>
    <xf numFmtId="3" fontId="2" fillId="2" borderId="0" xfId="0" applyNumberFormat="1" applyFont="1" applyFill="1" applyBorder="1" applyAlignment="1" applyProtection="1">
      <alignment horizontal="right"/>
    </xf>
    <xf numFmtId="49" fontId="5" fillId="2" borderId="0" xfId="0" applyNumberFormat="1" applyFont="1" applyFill="1" applyBorder="1" applyAlignment="1">
      <alignment horizontal="center"/>
    </xf>
    <xf numFmtId="166" fontId="5" fillId="2" borderId="0" xfId="0" applyNumberFormat="1" applyFont="1" applyFill="1"/>
    <xf numFmtId="166" fontId="2" fillId="2" borderId="0" xfId="0" applyNumberFormat="1" applyFont="1" applyFill="1" applyBorder="1" applyAlignment="1" applyProtection="1">
      <alignment horizontal="right"/>
    </xf>
    <xf numFmtId="3" fontId="2" fillId="2" borderId="0" xfId="0" applyNumberFormat="1" applyFont="1" applyFill="1" applyBorder="1" applyAlignment="1">
      <alignment horizontal="right"/>
    </xf>
    <xf numFmtId="166" fontId="2" fillId="2" borderId="0" xfId="0" applyNumberFormat="1" applyFont="1" applyFill="1" applyBorder="1" applyAlignment="1">
      <alignment horizontal="right"/>
    </xf>
    <xf numFmtId="0" fontId="13" fillId="2" borderId="0" xfId="0" applyNumberFormat="1" applyFont="1" applyFill="1" applyBorder="1" applyAlignment="1">
      <alignment horizontal="center"/>
    </xf>
    <xf numFmtId="3" fontId="13" fillId="2" borderId="0" xfId="0" applyNumberFormat="1" applyFont="1" applyFill="1" applyBorder="1" applyAlignment="1" applyProtection="1">
      <alignment horizontal="right"/>
    </xf>
    <xf numFmtId="167" fontId="13" fillId="2" borderId="0" xfId="0" applyNumberFormat="1" applyFont="1" applyFill="1" applyBorder="1" applyAlignment="1" applyProtection="1">
      <alignment horizontal="center"/>
    </xf>
    <xf numFmtId="166" fontId="13" fillId="2" borderId="0" xfId="0" applyNumberFormat="1" applyFont="1" applyFill="1" applyAlignment="1">
      <alignment horizontal="center"/>
    </xf>
    <xf numFmtId="3" fontId="2" fillId="2" borderId="0" xfId="0" applyNumberFormat="1" applyFont="1" applyFill="1" applyBorder="1"/>
    <xf numFmtId="166" fontId="2" fillId="2" borderId="0" xfId="0" applyNumberFormat="1" applyFont="1" applyFill="1" applyBorder="1"/>
    <xf numFmtId="166" fontId="7" fillId="2" borderId="0" xfId="0" applyNumberFormat="1" applyFont="1" applyFill="1" applyBorder="1"/>
    <xf numFmtId="0" fontId="10" fillId="2" borderId="0" xfId="0" applyNumberFormat="1" applyFont="1" applyFill="1" applyBorder="1" applyAlignment="1">
      <alignment horizontal="center" wrapText="1"/>
    </xf>
    <xf numFmtId="165" fontId="10" fillId="2" borderId="0" xfId="0" applyNumberFormat="1" applyFont="1" applyFill="1" applyBorder="1" applyAlignment="1" applyProtection="1">
      <alignment horizontal="right"/>
    </xf>
    <xf numFmtId="165" fontId="10" fillId="2" borderId="0" xfId="0" applyNumberFormat="1" applyFont="1" applyFill="1" applyBorder="1" applyAlignment="1" applyProtection="1">
      <alignment horizontal="right" indent="2"/>
    </xf>
    <xf numFmtId="165" fontId="10" fillId="2" borderId="0" xfId="0" applyNumberFormat="1" applyFont="1" applyFill="1" applyBorder="1" applyAlignment="1" applyProtection="1">
      <alignment horizontal="center"/>
    </xf>
    <xf numFmtId="164" fontId="5" fillId="2" borderId="0" xfId="0" applyFont="1" applyFill="1" applyBorder="1" applyAlignment="1">
      <alignment horizontal="center" wrapText="1"/>
    </xf>
    <xf numFmtId="165" fontId="5" fillId="2" borderId="0" xfId="0" applyNumberFormat="1" applyFont="1" applyFill="1" applyBorder="1" applyAlignment="1" applyProtection="1">
      <alignment horizontal="right"/>
    </xf>
    <xf numFmtId="0" fontId="2" fillId="2" borderId="0" xfId="0" applyNumberFormat="1" applyFont="1" applyFill="1" applyBorder="1" applyAlignment="1">
      <alignment horizontal="right"/>
    </xf>
    <xf numFmtId="164" fontId="12" fillId="2" borderId="0" xfId="0" applyFont="1" applyFill="1"/>
    <xf numFmtId="167" fontId="2" fillId="2" borderId="0" xfId="0" applyNumberFormat="1" applyFont="1" applyFill="1" applyBorder="1" applyAlignment="1" applyProtection="1">
      <alignment horizontal="right"/>
    </xf>
    <xf numFmtId="166" fontId="2" fillId="2" borderId="0" xfId="0" applyNumberFormat="1" applyFont="1" applyFill="1"/>
    <xf numFmtId="164" fontId="3" fillId="2" borderId="2" xfId="0" quotePrefix="1" applyFont="1" applyFill="1" applyBorder="1" applyAlignment="1">
      <alignment horizontal="right" wrapText="1"/>
    </xf>
    <xf numFmtId="164" fontId="9" fillId="2" borderId="1" xfId="0" applyFont="1" applyFill="1" applyBorder="1" applyAlignment="1">
      <alignment horizontal="center" wrapText="1"/>
    </xf>
    <xf numFmtId="164" fontId="2" fillId="2" borderId="0" xfId="0" applyFont="1" applyFill="1" applyAlignment="1">
      <alignment horizontal="center"/>
    </xf>
    <xf numFmtId="164" fontId="3" fillId="2" borderId="0" xfId="0" applyFont="1" applyFill="1" applyBorder="1" applyAlignment="1">
      <alignment horizontal="center"/>
    </xf>
    <xf numFmtId="164" fontId="3" fillId="2" borderId="1" xfId="0" applyFont="1" applyFill="1" applyBorder="1" applyAlignment="1">
      <alignment horizontal="right" wrapText="1"/>
    </xf>
    <xf numFmtId="164" fontId="15" fillId="2" borderId="1" xfId="0" applyFont="1" applyFill="1" applyBorder="1" applyAlignment="1">
      <alignment horizontal="center" wrapText="1"/>
    </xf>
    <xf numFmtId="164" fontId="15" fillId="2" borderId="1" xfId="0" applyFont="1" applyFill="1" applyBorder="1" applyAlignment="1">
      <alignment horizontal="right" wrapText="1"/>
    </xf>
    <xf numFmtId="164" fontId="15" fillId="2" borderId="3" xfId="0" applyFont="1" applyFill="1" applyBorder="1" applyAlignment="1" applyProtection="1">
      <alignment wrapText="1"/>
      <protection locked="0" hidden="1"/>
    </xf>
    <xf numFmtId="49" fontId="15" fillId="2" borderId="0" xfId="0" applyNumberFormat="1" applyFont="1" applyFill="1" applyBorder="1" applyAlignment="1">
      <alignment horizontal="center"/>
    </xf>
    <xf numFmtId="3" fontId="15" fillId="2" borderId="0" xfId="0" applyNumberFormat="1" applyFont="1" applyFill="1" applyBorder="1" applyAlignment="1" applyProtection="1">
      <alignment horizontal="right"/>
    </xf>
    <xf numFmtId="167" fontId="15" fillId="2" borderId="0" xfId="0" applyNumberFormat="1" applyFont="1" applyFill="1" applyBorder="1" applyAlignment="1" applyProtection="1">
      <alignment horizontal="center"/>
    </xf>
    <xf numFmtId="3" fontId="15" fillId="2" borderId="0" xfId="0" applyNumberFormat="1" applyFont="1" applyFill="1" applyBorder="1"/>
    <xf numFmtId="3" fontId="15" fillId="2" borderId="0" xfId="0" applyNumberFormat="1" applyFont="1" applyFill="1" applyBorder="1" applyAlignment="1">
      <alignment horizontal="right"/>
    </xf>
    <xf numFmtId="166" fontId="15" fillId="2" borderId="0" xfId="0" applyNumberFormat="1" applyFont="1" applyFill="1" applyAlignment="1">
      <alignment horizontal="center"/>
    </xf>
    <xf numFmtId="164" fontId="3" fillId="2" borderId="0" xfId="0" quotePrefix="1" applyFont="1" applyFill="1" applyBorder="1" applyAlignment="1">
      <alignment horizontal="right" wrapText="1"/>
    </xf>
    <xf numFmtId="0" fontId="15" fillId="2" borderId="0" xfId="0" applyNumberFormat="1" applyFont="1" applyFill="1" applyBorder="1" applyAlignment="1">
      <alignment horizontal="center"/>
    </xf>
    <xf numFmtId="0" fontId="10" fillId="2" borderId="0" xfId="0" applyNumberFormat="1" applyFont="1" applyFill="1" applyBorder="1" applyAlignment="1">
      <alignment horizontal="center"/>
    </xf>
    <xf numFmtId="164" fontId="2" fillId="0" borderId="0" xfId="0" applyFont="1" applyAlignment="1">
      <alignment horizontal="center"/>
    </xf>
    <xf numFmtId="164" fontId="3" fillId="2" borderId="3" xfId="0" applyFont="1" applyFill="1" applyBorder="1" applyAlignment="1">
      <alignment horizontal="center" wrapText="1"/>
    </xf>
    <xf numFmtId="164" fontId="3" fillId="2" borderId="1" xfId="0" applyFont="1" applyFill="1" applyBorder="1" applyAlignment="1">
      <alignment horizontal="center" wrapText="1"/>
    </xf>
    <xf numFmtId="164" fontId="11" fillId="2" borderId="3" xfId="0" applyFont="1" applyFill="1" applyBorder="1" applyAlignment="1">
      <alignment horizontal="left" vertical="top" wrapText="1"/>
    </xf>
    <xf numFmtId="164" fontId="14" fillId="2" borderId="0" xfId="0" applyFont="1" applyFill="1" applyAlignment="1">
      <alignment horizontal="center"/>
    </xf>
    <xf numFmtId="164" fontId="2" fillId="2" borderId="0" xfId="0" applyFont="1" applyFill="1" applyAlignment="1">
      <alignment horizontal="center"/>
    </xf>
    <xf numFmtId="164" fontId="3" fillId="2" borderId="0" xfId="0" applyFont="1" applyFill="1" applyBorder="1" applyAlignment="1">
      <alignment horizontal="center"/>
    </xf>
    <xf numFmtId="164" fontId="9" fillId="2" borderId="3" xfId="0" applyFont="1" applyFill="1" applyBorder="1" applyAlignment="1">
      <alignment horizontal="center" wrapText="1"/>
    </xf>
    <xf numFmtId="164" fontId="9" fillId="2" borderId="1" xfId="0" applyFont="1" applyFill="1" applyBorder="1" applyAlignment="1">
      <alignment horizontal="center" wrapText="1"/>
    </xf>
    <xf numFmtId="164" fontId="9" fillId="2" borderId="3" xfId="0" applyFont="1" applyFill="1" applyBorder="1" applyAlignment="1" applyProtection="1">
      <alignment horizontal="center" wrapText="1"/>
      <protection locked="0" hidden="1"/>
    </xf>
    <xf numFmtId="164" fontId="9" fillId="2" borderId="1" xfId="0" applyFont="1" applyFill="1" applyBorder="1" applyAlignment="1" applyProtection="1">
      <alignment horizontal="center" wrapText="1"/>
      <protection locked="0" hidden="1"/>
    </xf>
    <xf numFmtId="164" fontId="3" fillId="2" borderId="3" xfId="0" applyFont="1" applyFill="1" applyBorder="1" applyAlignment="1">
      <alignment horizontal="right" wrapText="1"/>
    </xf>
    <xf numFmtId="164" fontId="3" fillId="2" borderId="1" xfId="0" applyFont="1" applyFill="1" applyBorder="1" applyAlignment="1">
      <alignment horizontal="righ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Number of Locates</a:t>
            </a:r>
          </a:p>
        </c:rich>
      </c:tx>
      <c:overlay val="0"/>
      <c:spPr>
        <a:noFill/>
        <a:ln w="25400">
          <a:noFill/>
        </a:ln>
      </c:spPr>
    </c:title>
    <c:autoTitleDeleted val="0"/>
    <c:view3D>
      <c:rotX val="5"/>
      <c:hPercent val="11"/>
      <c:rotY val="10"/>
      <c:depthPercent val="2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tx>
            <c:v>TANF</c:v>
          </c:tx>
          <c:spPr>
            <a:solidFill>
              <a:srgbClr val="FFFF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EE9-4780-AAE8-073B506C94C7}"/>
            </c:ext>
          </c:extLst>
        </c:ser>
        <c:ser>
          <c:idx val="1"/>
          <c:order val="1"/>
          <c:tx>
            <c:v>Non-TANF</c:v>
          </c:tx>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5EE9-4780-AAE8-073B506C94C7}"/>
            </c:ext>
          </c:extLst>
        </c:ser>
        <c:dLbls>
          <c:showLegendKey val="0"/>
          <c:showVal val="0"/>
          <c:showCatName val="0"/>
          <c:showSerName val="0"/>
          <c:showPercent val="0"/>
          <c:showBubbleSize val="0"/>
        </c:dLbls>
        <c:gapWidth val="150"/>
        <c:gapDepth val="0"/>
        <c:shape val="box"/>
        <c:axId val="50452352"/>
        <c:axId val="66363392"/>
        <c:axId val="0"/>
      </c:bar3DChart>
      <c:catAx>
        <c:axId val="50452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363392"/>
        <c:crosses val="autoZero"/>
        <c:auto val="0"/>
        <c:lblAlgn val="ctr"/>
        <c:lblOffset val="100"/>
        <c:tickLblSkip val="1"/>
        <c:tickMarkSkip val="1"/>
        <c:noMultiLvlLbl val="0"/>
      </c:catAx>
      <c:valAx>
        <c:axId val="663633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45235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056" r="0.75000000000000056"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Number of Locates</a:t>
            </a:r>
          </a:p>
        </c:rich>
      </c:tx>
      <c:overlay val="0"/>
      <c:spPr>
        <a:noFill/>
        <a:ln w="25400">
          <a:noFill/>
        </a:ln>
      </c:spPr>
    </c:title>
    <c:autoTitleDeleted val="0"/>
    <c:view3D>
      <c:rotX val="5"/>
      <c:hPercent val="11"/>
      <c:rotY val="10"/>
      <c:depthPercent val="2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tx>
            <c:v>TANF</c:v>
          </c:tx>
          <c:spPr>
            <a:solidFill>
              <a:srgbClr val="FFFF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B7B-4048-BFDC-3BC33C9CE0B2}"/>
            </c:ext>
          </c:extLst>
        </c:ser>
        <c:ser>
          <c:idx val="1"/>
          <c:order val="1"/>
          <c:tx>
            <c:v>Non-TANF</c:v>
          </c:tx>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B7B-4048-BFDC-3BC33C9CE0B2}"/>
            </c:ext>
          </c:extLst>
        </c:ser>
        <c:dLbls>
          <c:showLegendKey val="0"/>
          <c:showVal val="0"/>
          <c:showCatName val="0"/>
          <c:showSerName val="0"/>
          <c:showPercent val="0"/>
          <c:showBubbleSize val="0"/>
        </c:dLbls>
        <c:gapWidth val="150"/>
        <c:gapDepth val="0"/>
        <c:shape val="box"/>
        <c:axId val="122754944"/>
        <c:axId val="122758272"/>
        <c:axId val="0"/>
      </c:bar3DChart>
      <c:catAx>
        <c:axId val="122754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758272"/>
        <c:crosses val="autoZero"/>
        <c:auto val="0"/>
        <c:lblAlgn val="ctr"/>
        <c:lblOffset val="100"/>
        <c:tickLblSkip val="1"/>
        <c:tickMarkSkip val="1"/>
        <c:noMultiLvlLbl val="0"/>
      </c:catAx>
      <c:valAx>
        <c:axId val="1227582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75494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033" r="0.75000000000000033"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Number of Locates</a:t>
            </a:r>
          </a:p>
        </c:rich>
      </c:tx>
      <c:overlay val="0"/>
      <c:spPr>
        <a:noFill/>
        <a:ln w="25400">
          <a:noFill/>
        </a:ln>
      </c:spPr>
    </c:title>
    <c:autoTitleDeleted val="0"/>
    <c:view3D>
      <c:rotX val="5"/>
      <c:hPercent val="11"/>
      <c:rotY val="10"/>
      <c:depthPercent val="2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stacked"/>
        <c:varyColors val="0"/>
        <c:ser>
          <c:idx val="0"/>
          <c:order val="0"/>
          <c:tx>
            <c:v>TANF</c:v>
          </c:tx>
          <c:spPr>
            <a:solidFill>
              <a:srgbClr val="FFFF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287D-4122-A92C-25F35BFFA218}"/>
            </c:ext>
          </c:extLst>
        </c:ser>
        <c:ser>
          <c:idx val="1"/>
          <c:order val="1"/>
          <c:tx>
            <c:v>Non-TANF</c:v>
          </c:tx>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287D-4122-A92C-25F35BFFA218}"/>
            </c:ext>
          </c:extLst>
        </c:ser>
        <c:dLbls>
          <c:showLegendKey val="0"/>
          <c:showVal val="0"/>
          <c:showCatName val="0"/>
          <c:showSerName val="0"/>
          <c:showPercent val="0"/>
          <c:showBubbleSize val="0"/>
        </c:dLbls>
        <c:gapWidth val="150"/>
        <c:gapDepth val="0"/>
        <c:shape val="box"/>
        <c:axId val="122754944"/>
        <c:axId val="122758272"/>
        <c:axId val="0"/>
      </c:bar3DChart>
      <c:catAx>
        <c:axId val="122754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758272"/>
        <c:crosses val="autoZero"/>
        <c:auto val="0"/>
        <c:lblAlgn val="ctr"/>
        <c:lblOffset val="100"/>
        <c:tickLblSkip val="1"/>
        <c:tickMarkSkip val="1"/>
        <c:noMultiLvlLbl val="0"/>
      </c:catAx>
      <c:valAx>
        <c:axId val="1227582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75494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033" r="0.75000000000000033"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5184933955432"/>
          <c:y val="0.12590799031476999"/>
          <c:w val="0.80912236959902706"/>
          <c:h val="0.78208232445520531"/>
        </c:manualLayout>
      </c:layout>
      <c:lineChart>
        <c:grouping val="standard"/>
        <c:varyColors val="0"/>
        <c:ser>
          <c:idx val="2"/>
          <c:order val="1"/>
          <c:tx>
            <c:v>TANF Income Witholding Orders</c:v>
          </c:tx>
          <c:spPr>
            <a:ln w="25400">
              <a:solidFill>
                <a:srgbClr val="00B050"/>
              </a:solidFill>
              <a:prstDash val="solid"/>
            </a:ln>
          </c:spPr>
          <c:marker>
            <c:symbol val="none"/>
          </c:marker>
          <c:dLbls>
            <c:dLbl>
              <c:idx val="2"/>
              <c:layout>
                <c:manualLayout>
                  <c:x val="9.3949565966652313E-2"/>
                  <c:y val="-0.10112015659059567"/>
                </c:manualLayout>
              </c:layout>
              <c:tx>
                <c:rich>
                  <a:bodyPr/>
                  <a:lstStyle/>
                  <a:p>
                    <a:pPr>
                      <a:defRPr/>
                    </a:pPr>
                    <a:r>
                      <a:rPr lang="en-US" baseline="0">
                        <a:latin typeface="Franklin Gothic Medium" panose="020B0603020102020204" pitchFamily="34" charset="0"/>
                      </a:rPr>
                      <a:t>TANF Income Withholding Orders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F7-4908-8E95-BBB7AD14536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'Excel Online'!$C$37:$C$58</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'Excel Online'!$D$37:$D$58</c:f>
              <c:numCache>
                <c:formatCode>#,##0</c:formatCode>
                <c:ptCount val="22"/>
                <c:pt idx="0">
                  <c:v>27447</c:v>
                </c:pt>
                <c:pt idx="1">
                  <c:v>28229</c:v>
                </c:pt>
                <c:pt idx="2">
                  <c:v>36310</c:v>
                </c:pt>
                <c:pt idx="3">
                  <c:v>42921</c:v>
                </c:pt>
                <c:pt idx="4">
                  <c:v>40006</c:v>
                </c:pt>
                <c:pt idx="5">
                  <c:v>43691</c:v>
                </c:pt>
                <c:pt idx="6">
                  <c:v>44682</c:v>
                </c:pt>
                <c:pt idx="7">
                  <c:v>47973</c:v>
                </c:pt>
                <c:pt idx="8">
                  <c:v>47501</c:v>
                </c:pt>
                <c:pt idx="9">
                  <c:v>42217</c:v>
                </c:pt>
                <c:pt idx="10">
                  <c:v>40313</c:v>
                </c:pt>
                <c:pt idx="11">
                  <c:v>44178</c:v>
                </c:pt>
                <c:pt idx="12">
                  <c:v>35277</c:v>
                </c:pt>
                <c:pt idx="13">
                  <c:v>38948</c:v>
                </c:pt>
                <c:pt idx="14">
                  <c:v>38714</c:v>
                </c:pt>
                <c:pt idx="15">
                  <c:v>37824</c:v>
                </c:pt>
                <c:pt idx="16">
                  <c:v>40562</c:v>
                </c:pt>
                <c:pt idx="17">
                  <c:v>42064</c:v>
                </c:pt>
                <c:pt idx="18">
                  <c:v>42414</c:v>
                </c:pt>
                <c:pt idx="19">
                  <c:v>37959</c:v>
                </c:pt>
                <c:pt idx="20">
                  <c:v>36023.091</c:v>
                </c:pt>
                <c:pt idx="21">
                  <c:v>34293.982631999999</c:v>
                </c:pt>
              </c:numCache>
            </c:numRef>
          </c:val>
          <c:smooth val="0"/>
          <c:extLst>
            <c:ext xmlns:c16="http://schemas.microsoft.com/office/drawing/2014/chart" uri="{C3380CC4-5D6E-409C-BE32-E72D297353CC}">
              <c16:uniqueId val="{00000001-03F7-4908-8E95-BBB7AD145365}"/>
            </c:ext>
          </c:extLst>
        </c:ser>
        <c:ser>
          <c:idx val="3"/>
          <c:order val="2"/>
          <c:tx>
            <c:v>Non-TANF Income Witholding Orders</c:v>
          </c:tx>
          <c:spPr>
            <a:ln w="25400">
              <a:solidFill>
                <a:srgbClr val="00B0F0"/>
              </a:solidFill>
              <a:prstDash val="solid"/>
            </a:ln>
          </c:spPr>
          <c:marker>
            <c:symbol val="square"/>
            <c:size val="5"/>
            <c:spPr>
              <a:noFill/>
              <a:ln w="9525">
                <a:noFill/>
              </a:ln>
            </c:spPr>
          </c:marker>
          <c:dLbls>
            <c:dLbl>
              <c:idx val="4"/>
              <c:layout>
                <c:manualLayout>
                  <c:x val="-0.13398916520766685"/>
                  <c:y val="-7.1785348865290144E-2"/>
                </c:manualLayout>
              </c:layout>
              <c:tx>
                <c:rich>
                  <a:bodyPr/>
                  <a:lstStyle/>
                  <a:p>
                    <a:pPr>
                      <a:defRPr/>
                    </a:pPr>
                    <a:r>
                      <a:rPr lang="en-US" baseline="0">
                        <a:latin typeface="Franklin Gothic Medium" panose="020B0603020102020204" pitchFamily="34" charset="0"/>
                      </a:rPr>
                      <a:t>Non-TANF Income Withholding Orders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F7-4908-8E95-BBB7AD14536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'Excel Online'!$C$37:$C$58</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'Excel Online'!$F$37:$F$58</c:f>
              <c:numCache>
                <c:formatCode>#,##0</c:formatCode>
                <c:ptCount val="22"/>
                <c:pt idx="0">
                  <c:v>75412</c:v>
                </c:pt>
                <c:pt idx="1">
                  <c:v>85076</c:v>
                </c:pt>
                <c:pt idx="2">
                  <c:v>125690</c:v>
                </c:pt>
                <c:pt idx="3">
                  <c:v>167171</c:v>
                </c:pt>
                <c:pt idx="4">
                  <c:v>161942</c:v>
                </c:pt>
                <c:pt idx="5">
                  <c:v>170753</c:v>
                </c:pt>
                <c:pt idx="6">
                  <c:v>166743</c:v>
                </c:pt>
                <c:pt idx="7">
                  <c:v>175417</c:v>
                </c:pt>
                <c:pt idx="8">
                  <c:v>178903</c:v>
                </c:pt>
                <c:pt idx="9">
                  <c:v>179698</c:v>
                </c:pt>
                <c:pt idx="10">
                  <c:v>185192</c:v>
                </c:pt>
                <c:pt idx="11">
                  <c:v>191239</c:v>
                </c:pt>
                <c:pt idx="12">
                  <c:v>154530</c:v>
                </c:pt>
                <c:pt idx="13">
                  <c:v>170365</c:v>
                </c:pt>
                <c:pt idx="14">
                  <c:v>170027</c:v>
                </c:pt>
                <c:pt idx="15">
                  <c:v>172290</c:v>
                </c:pt>
                <c:pt idx="16">
                  <c:v>179765</c:v>
                </c:pt>
                <c:pt idx="17">
                  <c:v>179327</c:v>
                </c:pt>
                <c:pt idx="18">
                  <c:v>179257</c:v>
                </c:pt>
                <c:pt idx="19">
                  <c:v>190979</c:v>
                </c:pt>
                <c:pt idx="20">
                  <c:v>181239.071</c:v>
                </c:pt>
                <c:pt idx="21">
                  <c:v>172539.595592</c:v>
                </c:pt>
              </c:numCache>
            </c:numRef>
          </c:val>
          <c:smooth val="0"/>
          <c:extLst>
            <c:ext xmlns:c16="http://schemas.microsoft.com/office/drawing/2014/chart" uri="{C3380CC4-5D6E-409C-BE32-E72D297353CC}">
              <c16:uniqueId val="{00000003-03F7-4908-8E95-BBB7AD145365}"/>
            </c:ext>
          </c:extLst>
        </c:ser>
        <c:dLbls>
          <c:showLegendKey val="0"/>
          <c:showVal val="0"/>
          <c:showCatName val="0"/>
          <c:showSerName val="0"/>
          <c:showPercent val="0"/>
          <c:showBubbleSize val="0"/>
        </c:dLbls>
        <c:marker val="1"/>
        <c:smooth val="0"/>
        <c:axId val="50271360"/>
        <c:axId val="50272896"/>
      </c:lineChart>
      <c:lineChart>
        <c:grouping val="standard"/>
        <c:varyColors val="0"/>
        <c:ser>
          <c:idx val="1"/>
          <c:order val="0"/>
          <c:tx>
            <c:v>Non-TANF Income Witholding Dollars</c:v>
          </c:tx>
          <c:spPr>
            <a:ln w="25400">
              <a:solidFill>
                <a:srgbClr val="00B0F0"/>
              </a:solidFill>
              <a:prstDash val="lgDash"/>
            </a:ln>
          </c:spPr>
          <c:marker>
            <c:symbol val="none"/>
          </c:marker>
          <c:dLbls>
            <c:dLbl>
              <c:idx val="4"/>
              <c:layout>
                <c:manualLayout>
                  <c:x val="9.4988068284246774E-2"/>
                  <c:y val="-4.1484560192687779E-2"/>
                </c:manualLayout>
              </c:layout>
              <c:tx>
                <c:rich>
                  <a:bodyPr/>
                  <a:lstStyle/>
                  <a:p>
                    <a:pPr>
                      <a:defRPr/>
                    </a:pPr>
                    <a:r>
                      <a:rPr lang="en-US" baseline="0">
                        <a:latin typeface="Franklin Gothic Medium" panose="020B0603020102020204" pitchFamily="34" charset="0"/>
                      </a:rPr>
                      <a:t>Non-TANF Income Withholding Dollars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3F7-4908-8E95-BBB7AD14536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'Excel Online'!$G$37:$G$58</c:f>
              <c:numCache>
                <c:formatCode>"$"#,##0.0</c:formatCode>
                <c:ptCount val="22"/>
                <c:pt idx="0">
                  <c:v>20.033825</c:v>
                </c:pt>
                <c:pt idx="1">
                  <c:v>20.198466</c:v>
                </c:pt>
                <c:pt idx="2">
                  <c:v>37.803919</c:v>
                </c:pt>
                <c:pt idx="3">
                  <c:v>51.701076999999998</c:v>
                </c:pt>
                <c:pt idx="4">
                  <c:v>51.483162999999998</c:v>
                </c:pt>
                <c:pt idx="5">
                  <c:v>55.549272000000002</c:v>
                </c:pt>
                <c:pt idx="6">
                  <c:v>55.937106999999997</c:v>
                </c:pt>
                <c:pt idx="7">
                  <c:v>59.983963000000003</c:v>
                </c:pt>
                <c:pt idx="8">
                  <c:v>61.758398</c:v>
                </c:pt>
                <c:pt idx="9">
                  <c:v>63.551305999999997</c:v>
                </c:pt>
                <c:pt idx="10">
                  <c:v>66.962661999999995</c:v>
                </c:pt>
                <c:pt idx="11">
                  <c:v>69.337089000000006</c:v>
                </c:pt>
                <c:pt idx="12">
                  <c:v>60.331018999999998</c:v>
                </c:pt>
                <c:pt idx="13">
                  <c:v>63.392094</c:v>
                </c:pt>
                <c:pt idx="14">
                  <c:v>62.057488999999997</c:v>
                </c:pt>
                <c:pt idx="15">
                  <c:v>61.179709000000003</c:v>
                </c:pt>
                <c:pt idx="16">
                  <c:v>64.106745000000004</c:v>
                </c:pt>
                <c:pt idx="17">
                  <c:v>63.342058000000002</c:v>
                </c:pt>
                <c:pt idx="18">
                  <c:v>63.537643650000007</c:v>
                </c:pt>
                <c:pt idx="19">
                  <c:v>67.606566000000001</c:v>
                </c:pt>
                <c:pt idx="20">
                  <c:v>64.158631134000004</c:v>
                </c:pt>
                <c:pt idx="21">
                  <c:v>61.079016839568006</c:v>
                </c:pt>
              </c:numCache>
            </c:numRef>
          </c:val>
          <c:smooth val="0"/>
          <c:extLst>
            <c:ext xmlns:c16="http://schemas.microsoft.com/office/drawing/2014/chart" uri="{C3380CC4-5D6E-409C-BE32-E72D297353CC}">
              <c16:uniqueId val="{00000005-03F7-4908-8E95-BBB7AD145365}"/>
            </c:ext>
          </c:extLst>
        </c:ser>
        <c:ser>
          <c:idx val="0"/>
          <c:order val="3"/>
          <c:tx>
            <c:v>TANF Income Witholding Dollars</c:v>
          </c:tx>
          <c:spPr>
            <a:ln>
              <a:solidFill>
                <a:srgbClr val="00B050"/>
              </a:solidFill>
              <a:prstDash val="lgDash"/>
            </a:ln>
          </c:spPr>
          <c:marker>
            <c:symbol val="none"/>
          </c:marker>
          <c:dLbls>
            <c:dLbl>
              <c:idx val="6"/>
              <c:layout>
                <c:manualLayout>
                  <c:x val="-3.0040057565563327E-2"/>
                  <c:y val="4.8280490362433509E-2"/>
                </c:manualLayout>
              </c:layout>
              <c:tx>
                <c:rich>
                  <a:bodyPr/>
                  <a:lstStyle/>
                  <a:p>
                    <a:pPr>
                      <a:defRPr/>
                    </a:pPr>
                    <a:r>
                      <a:rPr lang="en-US" baseline="0">
                        <a:latin typeface="Franklin Gothic Medium" panose="020B0603020102020204" pitchFamily="34" charset="0"/>
                      </a:rPr>
                      <a:t>TANF Income Withholding Dollars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3F7-4908-8E95-BBB7AD14536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'Excel Online'!$E$37:$E$58</c:f>
              <c:numCache>
                <c:formatCode>"$"#,##0.0</c:formatCode>
                <c:ptCount val="22"/>
                <c:pt idx="0">
                  <c:v>4.5789900000000001</c:v>
                </c:pt>
                <c:pt idx="1">
                  <c:v>4.7343330000000003</c:v>
                </c:pt>
                <c:pt idx="2">
                  <c:v>6.1181619999999999</c:v>
                </c:pt>
                <c:pt idx="3">
                  <c:v>7.4103830000000004</c:v>
                </c:pt>
                <c:pt idx="4">
                  <c:v>6.9013629999999999</c:v>
                </c:pt>
                <c:pt idx="5">
                  <c:v>7.8409680000000002</c:v>
                </c:pt>
                <c:pt idx="6">
                  <c:v>8.3778670000000002</c:v>
                </c:pt>
                <c:pt idx="7">
                  <c:v>9.0864700000000003</c:v>
                </c:pt>
                <c:pt idx="8">
                  <c:v>9.2004800000000007</c:v>
                </c:pt>
                <c:pt idx="9">
                  <c:v>8.1354749999999996</c:v>
                </c:pt>
                <c:pt idx="10">
                  <c:v>8.1066269999999996</c:v>
                </c:pt>
                <c:pt idx="11">
                  <c:v>8.2749480000000002</c:v>
                </c:pt>
                <c:pt idx="12">
                  <c:v>6.9516960000000001</c:v>
                </c:pt>
                <c:pt idx="13">
                  <c:v>7.615488</c:v>
                </c:pt>
                <c:pt idx="14">
                  <c:v>7.1899069999999998</c:v>
                </c:pt>
                <c:pt idx="15">
                  <c:v>6.7072820000000002</c:v>
                </c:pt>
                <c:pt idx="16">
                  <c:v>6.8392270000000002</c:v>
                </c:pt>
                <c:pt idx="17">
                  <c:v>5.9771369999999999</c:v>
                </c:pt>
                <c:pt idx="18">
                  <c:v>5.7941765399999996</c:v>
                </c:pt>
                <c:pt idx="19">
                  <c:v>5.2383420000000003</c:v>
                </c:pt>
                <c:pt idx="20">
                  <c:v>4.9711865580000003</c:v>
                </c:pt>
                <c:pt idx="21">
                  <c:v>4.7325696032159996</c:v>
                </c:pt>
              </c:numCache>
            </c:numRef>
          </c:val>
          <c:smooth val="0"/>
          <c:extLst>
            <c:ext xmlns:c16="http://schemas.microsoft.com/office/drawing/2014/chart" uri="{C3380CC4-5D6E-409C-BE32-E72D297353CC}">
              <c16:uniqueId val="{00000007-03F7-4908-8E95-BBB7AD145365}"/>
            </c:ext>
          </c:extLst>
        </c:ser>
        <c:dLbls>
          <c:showLegendKey val="0"/>
          <c:showVal val="0"/>
          <c:showCatName val="0"/>
          <c:showSerName val="0"/>
          <c:showPercent val="0"/>
          <c:showBubbleSize val="0"/>
        </c:dLbls>
        <c:marker val="1"/>
        <c:smooth val="0"/>
        <c:axId val="50275072"/>
        <c:axId val="50276608"/>
      </c:lineChart>
      <c:catAx>
        <c:axId val="50271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baseline="0">
                <a:latin typeface="Franklin Gothic Medium" panose="020B0603020102020204" pitchFamily="34" charset="0"/>
              </a:defRPr>
            </a:pPr>
            <a:endParaRPr lang="en-US"/>
          </a:p>
        </c:txPr>
        <c:crossAx val="50272896"/>
        <c:crosses val="autoZero"/>
        <c:auto val="1"/>
        <c:lblAlgn val="ctr"/>
        <c:lblOffset val="100"/>
        <c:tickLblSkip val="3"/>
        <c:tickMarkSkip val="1"/>
        <c:noMultiLvlLbl val="0"/>
      </c:catAx>
      <c:valAx>
        <c:axId val="50272896"/>
        <c:scaling>
          <c:orientation val="minMax"/>
          <c:max val="200000"/>
          <c:min val="0"/>
        </c:scaling>
        <c:delete val="0"/>
        <c:axPos val="l"/>
        <c:majorGridlines>
          <c:spPr>
            <a:ln w="3175">
              <a:solidFill>
                <a:srgbClr val="000000">
                  <a:alpha val="35000"/>
                </a:srgbClr>
              </a:solidFill>
              <a:prstDash val="solid"/>
            </a:ln>
          </c:spPr>
        </c:majorGridlines>
        <c:title>
          <c:tx>
            <c:rich>
              <a:bodyPr/>
              <a:lstStyle/>
              <a:p>
                <a:pPr>
                  <a:defRPr baseline="0">
                    <a:latin typeface="Franklin Gothic Medium" panose="020B0603020102020204" pitchFamily="34" charset="0"/>
                  </a:defRPr>
                </a:pPr>
                <a:r>
                  <a:rPr lang="en-US" baseline="0">
                    <a:latin typeface="Franklin Gothic Medium" panose="020B0603020102020204" pitchFamily="34" charset="0"/>
                  </a:rPr>
                  <a:t>Income Withholding Orders</a:t>
                </a:r>
              </a:p>
            </c:rich>
          </c:tx>
          <c:layout>
            <c:manualLayout>
              <c:xMode val="edge"/>
              <c:yMode val="edge"/>
              <c:x val="8.2757592520665956E-3"/>
              <c:y val="0.31234866828087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baseline="0">
                <a:latin typeface="Franklin Gothic Medium" panose="020B0603020102020204" pitchFamily="34" charset="0"/>
              </a:defRPr>
            </a:pPr>
            <a:endParaRPr lang="en-US"/>
          </a:p>
        </c:txPr>
        <c:crossAx val="50271360"/>
        <c:crosses val="autoZero"/>
        <c:crossBetween val="midCat"/>
        <c:majorUnit val="25000"/>
        <c:minorUnit val="400"/>
      </c:valAx>
      <c:catAx>
        <c:axId val="50275072"/>
        <c:scaling>
          <c:orientation val="minMax"/>
        </c:scaling>
        <c:delete val="1"/>
        <c:axPos val="b"/>
        <c:majorTickMark val="out"/>
        <c:minorTickMark val="none"/>
        <c:tickLblPos val="none"/>
        <c:crossAx val="50276608"/>
        <c:crosses val="autoZero"/>
        <c:auto val="1"/>
        <c:lblAlgn val="ctr"/>
        <c:lblOffset val="100"/>
        <c:noMultiLvlLbl val="0"/>
      </c:catAx>
      <c:valAx>
        <c:axId val="50276608"/>
        <c:scaling>
          <c:orientation val="minMax"/>
        </c:scaling>
        <c:delete val="0"/>
        <c:axPos val="r"/>
        <c:title>
          <c:tx>
            <c:rich>
              <a:bodyPr/>
              <a:lstStyle/>
              <a:p>
                <a:pPr>
                  <a:defRPr baseline="0">
                    <a:latin typeface="Franklin Gothic Medium" panose="020B0603020102020204" pitchFamily="34" charset="0"/>
                  </a:defRPr>
                </a:pPr>
                <a:r>
                  <a:rPr lang="en-US" baseline="0">
                    <a:latin typeface="Franklin Gothic Medium" panose="020B0603020102020204" pitchFamily="34" charset="0"/>
                  </a:rPr>
                  <a:t>Income Withholding ($ millions)</a:t>
                </a:r>
              </a:p>
            </c:rich>
          </c:tx>
          <c:layout>
            <c:manualLayout>
              <c:xMode val="edge"/>
              <c:yMode val="edge"/>
              <c:x val="0.97142002989536591"/>
              <c:y val="0.2631154156577885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baseline="0">
                <a:latin typeface="Franklin Gothic Medium" panose="020B0603020102020204" pitchFamily="34" charset="0"/>
              </a:defRPr>
            </a:pPr>
            <a:endParaRPr lang="en-US"/>
          </a:p>
        </c:txPr>
        <c:crossAx val="50275072"/>
        <c:crosses val="max"/>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Franklin Gothic Book" panose="020B0503020102020204" pitchFamily="34" charset="0"/>
          <a:ea typeface="Verdana"/>
          <a:cs typeface="Verdana"/>
        </a:defRPr>
      </a:pPr>
      <a:endParaRPr lang="en-US"/>
    </a:p>
  </c:txPr>
  <c:printSettings>
    <c:headerFooter alignWithMargins="0"/>
    <c:pageMargins b="1" l="0.75000000000000033" r="0.75000000000000033"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95250</xdr:colOff>
      <xdr:row>0</xdr:row>
      <xdr:rowOff>0</xdr:rowOff>
    </xdr:from>
    <xdr:to>
      <xdr:col>9</xdr:col>
      <xdr:colOff>0</xdr:colOff>
      <xdr:row>0</xdr:row>
      <xdr:rowOff>0</xdr:rowOff>
    </xdr:to>
    <xdr:graphicFrame macro="">
      <xdr:nvGraphicFramePr>
        <xdr:cNvPr id="1061"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08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95250</xdr:colOff>
      <xdr:row>0</xdr:row>
      <xdr:rowOff>0</xdr:rowOff>
    </xdr:from>
    <xdr:to>
      <xdr:col>12</xdr:col>
      <xdr:colOff>0</xdr:colOff>
      <xdr:row>0</xdr:row>
      <xdr:rowOff>0</xdr:rowOff>
    </xdr:to>
    <xdr:graphicFrame macro="">
      <xdr:nvGraphicFramePr>
        <xdr:cNvPr id="2"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323850</xdr:colOff>
      <xdr:row>1</xdr:row>
      <xdr:rowOff>161925</xdr:rowOff>
    </xdr:from>
    <xdr:to>
      <xdr:col>12</xdr:col>
      <xdr:colOff>9525</xdr:colOff>
      <xdr:row>19</xdr:row>
      <xdr:rowOff>57150</xdr:rowOff>
    </xdr:to>
    <xdr:graphicFrame macro="">
      <xdr:nvGraphicFramePr>
        <xdr:cNvPr id="3"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0.01921</cdr:x>
      <cdr:y>0.0294</cdr:y>
    </cdr:from>
    <cdr:to>
      <cdr:x>0.93838</cdr:x>
      <cdr:y>0.10405</cdr:y>
    </cdr:to>
    <cdr:sp macro="" textlink="">
      <cdr:nvSpPr>
        <cdr:cNvPr id="77826" name="Text Box 2"/>
        <cdr:cNvSpPr txBox="1">
          <a:spLocks xmlns:a="http://schemas.openxmlformats.org/drawingml/2006/main" noChangeArrowheads="1"/>
        </cdr:cNvSpPr>
      </cdr:nvSpPr>
      <cdr:spPr bwMode="auto">
        <a:xfrm xmlns:a="http://schemas.openxmlformats.org/drawingml/2006/main">
          <a:off x="136049" y="119104"/>
          <a:ext cx="6356147" cy="2943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Franklin Gothic Medium" pitchFamily="34" charset="0"/>
            </a:rPr>
            <a:t>Total Income Withholding Orders and Dollars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I36"/>
  <sheetViews>
    <sheetView zoomScaleNormal="100" workbookViewId="0">
      <pane ySplit="1" topLeftCell="A21" activePane="bottomLeft" state="frozen"/>
      <selection pane="bottomLeft" activeCell="A37" sqref="A37"/>
    </sheetView>
  </sheetViews>
  <sheetFormatPr defaultColWidth="9.77734375" defaultRowHeight="12.75"/>
  <cols>
    <col min="1" max="1" width="4.33203125" style="44" bestFit="1" customWidth="1"/>
    <col min="2" max="2" width="12.77734375" style="6" bestFit="1" customWidth="1"/>
    <col min="3" max="3" width="13.33203125" style="6" bestFit="1" customWidth="1"/>
    <col min="4" max="4" width="16.21875" style="6" bestFit="1" customWidth="1"/>
    <col min="5" max="5" width="27.6640625" style="6" customWidth="1"/>
    <col min="6" max="6" width="20.5546875" style="6" customWidth="1"/>
    <col min="7" max="7" width="25.77734375" style="6" customWidth="1"/>
    <col min="8" max="8" width="18.44140625" style="6" bestFit="1" customWidth="1"/>
    <col min="9" max="9" width="22.33203125" style="6" bestFit="1" customWidth="1"/>
    <col min="10" max="16384" width="9.77734375" style="6"/>
  </cols>
  <sheetData>
    <row r="1" spans="1:9" ht="15" customHeight="1">
      <c r="A1" s="47" t="s">
        <v>47</v>
      </c>
      <c r="B1" s="48" t="s">
        <v>35</v>
      </c>
      <c r="C1" s="48" t="s">
        <v>36</v>
      </c>
      <c r="D1" s="48" t="s">
        <v>37</v>
      </c>
      <c r="E1" s="48" t="s">
        <v>38</v>
      </c>
      <c r="F1" s="48" t="s">
        <v>39</v>
      </c>
      <c r="G1" s="47" t="s">
        <v>40</v>
      </c>
      <c r="H1" s="49" t="s">
        <v>41</v>
      </c>
      <c r="I1" s="49" t="s">
        <v>42</v>
      </c>
    </row>
    <row r="2" spans="1:9" ht="15" customHeight="1">
      <c r="A2" s="57">
        <v>1986</v>
      </c>
      <c r="B2" s="51">
        <f>+'Income Withholding'!B3</f>
        <v>3543</v>
      </c>
      <c r="C2" s="52"/>
      <c r="D2" s="53">
        <f>+'Income Withholding'!D3</f>
        <v>482</v>
      </c>
      <c r="E2" s="52"/>
      <c r="F2" s="54">
        <f t="shared" ref="F2:F8" si="0">D2+B2</f>
        <v>4025</v>
      </c>
      <c r="G2" s="52"/>
      <c r="H2" s="55"/>
      <c r="I2" s="55"/>
    </row>
    <row r="3" spans="1:9" ht="15" customHeight="1">
      <c r="A3" s="57">
        <v>1987</v>
      </c>
      <c r="B3" s="51">
        <f>+'Income Withholding'!B4</f>
        <v>2856</v>
      </c>
      <c r="C3" s="52"/>
      <c r="D3" s="53">
        <f>+'Income Withholding'!D4</f>
        <v>4508</v>
      </c>
      <c r="E3" s="52"/>
      <c r="F3" s="54">
        <f t="shared" si="0"/>
        <v>7364</v>
      </c>
      <c r="G3" s="52"/>
      <c r="H3" s="55"/>
      <c r="I3" s="55"/>
    </row>
    <row r="4" spans="1:9" ht="15" customHeight="1">
      <c r="A4" s="57">
        <v>1988</v>
      </c>
      <c r="B4" s="51">
        <f>+'Income Withholding'!B5</f>
        <v>7999</v>
      </c>
      <c r="C4" s="52"/>
      <c r="D4" s="53">
        <f>+'Income Withholding'!D5</f>
        <v>9058</v>
      </c>
      <c r="E4" s="52"/>
      <c r="F4" s="54">
        <f t="shared" si="0"/>
        <v>17057</v>
      </c>
      <c r="G4" s="52"/>
      <c r="H4" s="55"/>
      <c r="I4" s="55"/>
    </row>
    <row r="5" spans="1:9" ht="15" customHeight="1">
      <c r="A5" s="57">
        <v>1989</v>
      </c>
      <c r="B5" s="51">
        <f>+'Income Withholding'!B6</f>
        <v>17076</v>
      </c>
      <c r="C5" s="52"/>
      <c r="D5" s="53">
        <f>+'Income Withholding'!D6</f>
        <v>16296</v>
      </c>
      <c r="E5" s="52"/>
      <c r="F5" s="54">
        <f t="shared" si="0"/>
        <v>33372</v>
      </c>
      <c r="G5" s="52"/>
      <c r="H5" s="55"/>
      <c r="I5" s="55"/>
    </row>
    <row r="6" spans="1:9" ht="15" customHeight="1">
      <c r="A6" s="57">
        <v>1990</v>
      </c>
      <c r="B6" s="51">
        <f>+'Income Withholding'!B7</f>
        <v>21389</v>
      </c>
      <c r="C6" s="52"/>
      <c r="D6" s="53">
        <f>+'Income Withholding'!D7</f>
        <v>21498</v>
      </c>
      <c r="E6" s="52"/>
      <c r="F6" s="54">
        <f t="shared" si="0"/>
        <v>42887</v>
      </c>
      <c r="G6" s="52"/>
      <c r="H6" s="55"/>
      <c r="I6" s="55"/>
    </row>
    <row r="7" spans="1:9" ht="15" customHeight="1">
      <c r="A7" s="57">
        <v>1991</v>
      </c>
      <c r="B7" s="51">
        <f>+'Income Withholding'!B8</f>
        <v>22763</v>
      </c>
      <c r="C7" s="52"/>
      <c r="D7" s="53">
        <f>+'Income Withholding'!D8</f>
        <v>26961</v>
      </c>
      <c r="E7" s="52"/>
      <c r="F7" s="54">
        <f t="shared" si="0"/>
        <v>49724</v>
      </c>
      <c r="G7" s="52"/>
      <c r="H7" s="55"/>
      <c r="I7" s="55"/>
    </row>
    <row r="8" spans="1:9" ht="15" customHeight="1">
      <c r="A8" s="50">
        <v>1992</v>
      </c>
      <c r="B8" s="51">
        <f>+'Income Withholding'!B9</f>
        <v>19865</v>
      </c>
      <c r="C8" s="52"/>
      <c r="D8" s="53">
        <f>+'Income Withholding'!D9</f>
        <v>23588</v>
      </c>
      <c r="E8" s="52"/>
      <c r="F8" s="54">
        <f t="shared" si="0"/>
        <v>43453</v>
      </c>
      <c r="G8" s="52"/>
      <c r="H8" s="55"/>
      <c r="I8" s="55"/>
    </row>
    <row r="9" spans="1:9" ht="15" customHeight="1">
      <c r="A9" s="50">
        <v>1993</v>
      </c>
      <c r="B9" s="51">
        <f>+'Income Withholding'!B10</f>
        <v>24526</v>
      </c>
      <c r="C9" s="52">
        <f>(+'Income Withholding'!C10)/1000000</f>
        <v>5.075113</v>
      </c>
      <c r="D9" s="53">
        <f>+'Income Withholding'!D10</f>
        <v>33807</v>
      </c>
      <c r="E9" s="52">
        <f>(+'Income Withholding'!E10)/1000000</f>
        <v>9.3378580000000007</v>
      </c>
      <c r="F9" s="54">
        <f>D9+B9</f>
        <v>58333</v>
      </c>
      <c r="G9" s="52">
        <f>SUM(E9+C9)</f>
        <v>14.412971000000001</v>
      </c>
      <c r="H9" s="55">
        <f>+(C9*1000000)/B9</f>
        <v>206.9278724618772</v>
      </c>
      <c r="I9" s="55">
        <f>+(E9*1000000)/D9</f>
        <v>276.2107847487207</v>
      </c>
    </row>
    <row r="10" spans="1:9" ht="15" customHeight="1">
      <c r="A10" s="50">
        <v>1994</v>
      </c>
      <c r="B10" s="51">
        <f>+'Income Withholding'!B11</f>
        <v>23121</v>
      </c>
      <c r="C10" s="52">
        <f>(+'Income Withholding'!C11)/1000000</f>
        <v>4.7631269999999999</v>
      </c>
      <c r="D10" s="53">
        <f>+'Income Withholding'!D11</f>
        <v>35349</v>
      </c>
      <c r="E10" s="52">
        <f>(+'Income Withholding'!E11)/1000000</f>
        <v>9.6170120000000008</v>
      </c>
      <c r="F10" s="54">
        <f t="shared" ref="F10:F23" si="1">D10+B10</f>
        <v>58470</v>
      </c>
      <c r="G10" s="52">
        <f t="shared" ref="G10:G23" si="2">SUM(E10+C10)</f>
        <v>14.380139</v>
      </c>
      <c r="H10" s="55">
        <f t="shared" ref="H10:H23" si="3">+(C10*1000000)/B10</f>
        <v>206.00869339561439</v>
      </c>
      <c r="I10" s="55">
        <f t="shared" ref="I10:I23" si="4">+(E10*1000000)/D10</f>
        <v>272.05895499165462</v>
      </c>
    </row>
    <row r="11" spans="1:9" ht="15" customHeight="1">
      <c r="A11" s="50">
        <v>1995</v>
      </c>
      <c r="B11" s="51">
        <f>+'Income Withholding'!B12</f>
        <v>29207</v>
      </c>
      <c r="C11" s="52">
        <f>(+'Income Withholding'!C12)/1000000</f>
        <v>5.5579919999999996</v>
      </c>
      <c r="D11" s="53">
        <f>+'Income Withholding'!D12</f>
        <v>50363</v>
      </c>
      <c r="E11" s="52">
        <f>(+'Income Withholding'!E12)/1000000</f>
        <v>13.728942</v>
      </c>
      <c r="F11" s="54">
        <f t="shared" si="1"/>
        <v>79570</v>
      </c>
      <c r="G11" s="52">
        <f t="shared" si="2"/>
        <v>19.286933999999999</v>
      </c>
      <c r="H11" s="55">
        <f t="shared" si="3"/>
        <v>190.29657273941177</v>
      </c>
      <c r="I11" s="55">
        <f t="shared" si="4"/>
        <v>272.59976570101065</v>
      </c>
    </row>
    <row r="12" spans="1:9" ht="15" customHeight="1">
      <c r="A12" s="50">
        <v>1996</v>
      </c>
      <c r="B12" s="51">
        <f>+'Income Withholding'!B13</f>
        <v>30759</v>
      </c>
      <c r="C12" s="52">
        <f>(+'Income Withholding'!C13)/1000000</f>
        <v>5.6268739999999999</v>
      </c>
      <c r="D12" s="53">
        <f>+'Income Withholding'!D13</f>
        <v>59385</v>
      </c>
      <c r="E12" s="52">
        <f>(+'Income Withholding'!E13)/1000000</f>
        <v>16.280460999999999</v>
      </c>
      <c r="F12" s="54">
        <f t="shared" si="1"/>
        <v>90144</v>
      </c>
      <c r="G12" s="52">
        <f t="shared" si="2"/>
        <v>21.907335</v>
      </c>
      <c r="H12" s="55">
        <f t="shared" si="3"/>
        <v>182.93423063168504</v>
      </c>
      <c r="I12" s="55">
        <f t="shared" si="4"/>
        <v>274.15106508377534</v>
      </c>
    </row>
    <row r="13" spans="1:9" ht="15" customHeight="1">
      <c r="A13" s="50">
        <v>1997</v>
      </c>
      <c r="B13" s="51">
        <f>+'Income Withholding'!B14</f>
        <v>28575</v>
      </c>
      <c r="C13" s="52">
        <f>(+'Income Withholding'!C14)/1000000</f>
        <v>5.1257760000000001</v>
      </c>
      <c r="D13" s="53">
        <f>+'Income Withholding'!D14</f>
        <v>64001</v>
      </c>
      <c r="E13" s="52">
        <f>(+'Income Withholding'!E14)/1000000</f>
        <v>18.219650999999999</v>
      </c>
      <c r="F13" s="54">
        <f t="shared" si="1"/>
        <v>92576</v>
      </c>
      <c r="G13" s="52">
        <f t="shared" si="2"/>
        <v>23.345427000000001</v>
      </c>
      <c r="H13" s="55">
        <f t="shared" si="3"/>
        <v>179.37973753280841</v>
      </c>
      <c r="I13" s="55">
        <f t="shared" si="4"/>
        <v>284.67759878751895</v>
      </c>
    </row>
    <row r="14" spans="1:9" ht="15" customHeight="1">
      <c r="A14" s="50">
        <v>1998</v>
      </c>
      <c r="B14" s="51">
        <f>+'Income Withholding'!B15</f>
        <v>27447</v>
      </c>
      <c r="C14" s="52">
        <f>(+'Income Withholding'!C15)/1000000</f>
        <v>4.5789900000000001</v>
      </c>
      <c r="D14" s="53">
        <f>+'Income Withholding'!D15</f>
        <v>75412</v>
      </c>
      <c r="E14" s="52">
        <f>(+'Income Withholding'!E15)/1000000</f>
        <v>20.033825</v>
      </c>
      <c r="F14" s="54">
        <f t="shared" si="1"/>
        <v>102859</v>
      </c>
      <c r="G14" s="52">
        <f t="shared" si="2"/>
        <v>24.612815000000001</v>
      </c>
      <c r="H14" s="55">
        <f t="shared" si="3"/>
        <v>166.83025467264181</v>
      </c>
      <c r="I14" s="55">
        <f t="shared" si="4"/>
        <v>265.65831697873017</v>
      </c>
    </row>
    <row r="15" spans="1:9" ht="15" customHeight="1">
      <c r="A15" s="50">
        <v>1999</v>
      </c>
      <c r="B15" s="51">
        <f>+'Income Withholding'!B16</f>
        <v>28229</v>
      </c>
      <c r="C15" s="52">
        <f>(+'Income Withholding'!C16)/1000000</f>
        <v>4.7343330000000003</v>
      </c>
      <c r="D15" s="53">
        <f>+'Income Withholding'!D16</f>
        <v>85076</v>
      </c>
      <c r="E15" s="52">
        <f>(+'Income Withholding'!E16)/1000000</f>
        <v>20.198466</v>
      </c>
      <c r="F15" s="54">
        <f t="shared" si="1"/>
        <v>113305</v>
      </c>
      <c r="G15" s="52">
        <f t="shared" si="2"/>
        <v>24.932798999999999</v>
      </c>
      <c r="H15" s="55">
        <f t="shared" si="3"/>
        <v>167.71167947855042</v>
      </c>
      <c r="I15" s="55">
        <f t="shared" si="4"/>
        <v>237.41673327377873</v>
      </c>
    </row>
    <row r="16" spans="1:9" ht="15" customHeight="1">
      <c r="A16" s="50">
        <v>2000</v>
      </c>
      <c r="B16" s="51">
        <f>+'Income Withholding'!B17</f>
        <v>36310</v>
      </c>
      <c r="C16" s="52">
        <f>(+'Income Withholding'!C17)/1000000</f>
        <v>6.1181619999999999</v>
      </c>
      <c r="D16" s="53">
        <f>+'Income Withholding'!D17</f>
        <v>125690</v>
      </c>
      <c r="E16" s="52">
        <f>(+'Income Withholding'!E17)/1000000</f>
        <v>37.803919</v>
      </c>
      <c r="F16" s="54">
        <f t="shared" si="1"/>
        <v>162000</v>
      </c>
      <c r="G16" s="52">
        <f t="shared" si="2"/>
        <v>43.922080999999999</v>
      </c>
      <c r="H16" s="55">
        <f t="shared" si="3"/>
        <v>168.49798953456349</v>
      </c>
      <c r="I16" s="55">
        <f t="shared" si="4"/>
        <v>300.77109555254992</v>
      </c>
    </row>
    <row r="17" spans="1:9" ht="15" customHeight="1">
      <c r="A17" s="50">
        <v>2001</v>
      </c>
      <c r="B17" s="51">
        <f>+'Income Withholding'!B18</f>
        <v>42921</v>
      </c>
      <c r="C17" s="52">
        <f>(+'Income Withholding'!C18)/1000000</f>
        <v>7.4103830000000004</v>
      </c>
      <c r="D17" s="53">
        <f>+'Income Withholding'!D18</f>
        <v>167171</v>
      </c>
      <c r="E17" s="52">
        <f>(+'Income Withholding'!E18)/1000000</f>
        <v>51.701076999999998</v>
      </c>
      <c r="F17" s="54">
        <f t="shared" si="1"/>
        <v>210092</v>
      </c>
      <c r="G17" s="52">
        <f t="shared" si="2"/>
        <v>59.111460000000001</v>
      </c>
      <c r="H17" s="55">
        <f t="shared" si="3"/>
        <v>172.65168565504067</v>
      </c>
      <c r="I17" s="55">
        <f t="shared" si="4"/>
        <v>309.27060913675217</v>
      </c>
    </row>
    <row r="18" spans="1:9" ht="15" customHeight="1">
      <c r="A18" s="50">
        <v>2002</v>
      </c>
      <c r="B18" s="51">
        <f>+'Income Withholding'!B19</f>
        <v>40006</v>
      </c>
      <c r="C18" s="52">
        <f>(+'Income Withholding'!C19)/1000000</f>
        <v>6.9013629999999999</v>
      </c>
      <c r="D18" s="53">
        <f>+'Income Withholding'!D19</f>
        <v>161942</v>
      </c>
      <c r="E18" s="52">
        <f>(+'Income Withholding'!E19)/1000000</f>
        <v>51.483162999999998</v>
      </c>
      <c r="F18" s="54">
        <f t="shared" si="1"/>
        <v>201948</v>
      </c>
      <c r="G18" s="52">
        <f t="shared" si="2"/>
        <v>58.384525999999994</v>
      </c>
      <c r="H18" s="55">
        <f t="shared" si="3"/>
        <v>172.50819877018446</v>
      </c>
      <c r="I18" s="55">
        <f t="shared" si="4"/>
        <v>317.91112250064839</v>
      </c>
    </row>
    <row r="19" spans="1:9" ht="15" customHeight="1">
      <c r="A19" s="50">
        <v>2003</v>
      </c>
      <c r="B19" s="51">
        <f>+'Income Withholding'!B20</f>
        <v>43691</v>
      </c>
      <c r="C19" s="52">
        <f>(+'Income Withholding'!C20)/1000000</f>
        <v>7.8409680000000002</v>
      </c>
      <c r="D19" s="53">
        <f>+'Income Withholding'!D20</f>
        <v>170753</v>
      </c>
      <c r="E19" s="52">
        <f>(+'Income Withholding'!E20)/1000000</f>
        <v>55.549272000000002</v>
      </c>
      <c r="F19" s="54">
        <f t="shared" si="1"/>
        <v>214444</v>
      </c>
      <c r="G19" s="52">
        <f t="shared" si="2"/>
        <v>63.390240000000006</v>
      </c>
      <c r="H19" s="55">
        <f t="shared" si="3"/>
        <v>179.46414593394522</v>
      </c>
      <c r="I19" s="55">
        <f t="shared" si="4"/>
        <v>325.31944973148347</v>
      </c>
    </row>
    <row r="20" spans="1:9" ht="15" customHeight="1">
      <c r="A20" s="50">
        <v>2004</v>
      </c>
      <c r="B20" s="51">
        <f>+'Income Withholding'!B21</f>
        <v>44682</v>
      </c>
      <c r="C20" s="52">
        <f>(+'Income Withholding'!C21)/1000000</f>
        <v>8.3778670000000002</v>
      </c>
      <c r="D20" s="53">
        <f>+'Income Withholding'!D21</f>
        <v>166743</v>
      </c>
      <c r="E20" s="52">
        <f>(+'Income Withholding'!E21)/1000000</f>
        <v>55.937106999999997</v>
      </c>
      <c r="F20" s="54">
        <f t="shared" si="1"/>
        <v>211425</v>
      </c>
      <c r="G20" s="52">
        <f t="shared" si="2"/>
        <v>64.314973999999992</v>
      </c>
      <c r="H20" s="55">
        <f t="shared" si="3"/>
        <v>187.49982095698491</v>
      </c>
      <c r="I20" s="55">
        <f t="shared" si="4"/>
        <v>335.46899719928274</v>
      </c>
    </row>
    <row r="21" spans="1:9" ht="15" customHeight="1">
      <c r="A21" s="50">
        <v>2005</v>
      </c>
      <c r="B21" s="51">
        <f>+'Income Withholding'!B22</f>
        <v>47973</v>
      </c>
      <c r="C21" s="52">
        <f>(+'Income Withholding'!C22)/1000000</f>
        <v>9.0864700000000003</v>
      </c>
      <c r="D21" s="53">
        <f>+'Income Withholding'!D22</f>
        <v>175417</v>
      </c>
      <c r="E21" s="52">
        <f>(+'Income Withholding'!E22)/1000000</f>
        <v>59.983963000000003</v>
      </c>
      <c r="F21" s="54">
        <f t="shared" si="1"/>
        <v>223390</v>
      </c>
      <c r="G21" s="52">
        <f t="shared" si="2"/>
        <v>69.070433000000008</v>
      </c>
      <c r="H21" s="55">
        <f t="shared" si="3"/>
        <v>189.40800033352093</v>
      </c>
      <c r="I21" s="55">
        <f t="shared" si="4"/>
        <v>341.95068322910549</v>
      </c>
    </row>
    <row r="22" spans="1:9" ht="15" customHeight="1">
      <c r="A22" s="50">
        <v>2006</v>
      </c>
      <c r="B22" s="51">
        <f>+'Income Withholding'!B23</f>
        <v>47501</v>
      </c>
      <c r="C22" s="52">
        <f>(+'Income Withholding'!C23)/1000000</f>
        <v>9.2004800000000007</v>
      </c>
      <c r="D22" s="53">
        <f>+'Income Withholding'!D23</f>
        <v>178903</v>
      </c>
      <c r="E22" s="52">
        <f>(+'Income Withholding'!E23)/1000000</f>
        <v>61.758398</v>
      </c>
      <c r="F22" s="54">
        <f t="shared" si="1"/>
        <v>226404</v>
      </c>
      <c r="G22" s="52">
        <f t="shared" si="2"/>
        <v>70.958877999999999</v>
      </c>
      <c r="H22" s="55">
        <f t="shared" si="3"/>
        <v>193.69023810025053</v>
      </c>
      <c r="I22" s="55">
        <f t="shared" si="4"/>
        <v>345.20605020597753</v>
      </c>
    </row>
    <row r="23" spans="1:9" ht="15" customHeight="1">
      <c r="A23" s="50">
        <v>2007</v>
      </c>
      <c r="B23" s="51">
        <f>+'Income Withholding'!B24</f>
        <v>42217</v>
      </c>
      <c r="C23" s="52">
        <f>(+'Income Withholding'!C24)/1000000</f>
        <v>8.1354749999999996</v>
      </c>
      <c r="D23" s="53">
        <f>+'Income Withholding'!D24</f>
        <v>179698</v>
      </c>
      <c r="E23" s="52">
        <f>(+'Income Withholding'!E24)/1000000</f>
        <v>63.551305999999997</v>
      </c>
      <c r="F23" s="54">
        <f t="shared" si="1"/>
        <v>221915</v>
      </c>
      <c r="G23" s="52">
        <f t="shared" si="2"/>
        <v>71.686780999999996</v>
      </c>
      <c r="H23" s="55">
        <f t="shared" si="3"/>
        <v>192.70613733803918</v>
      </c>
      <c r="I23" s="55">
        <f t="shared" si="4"/>
        <v>353.65616757003414</v>
      </c>
    </row>
    <row r="24" spans="1:9" ht="15" customHeight="1">
      <c r="A24" s="50">
        <v>2008</v>
      </c>
      <c r="B24" s="51">
        <f>+'Income Withholding'!B25</f>
        <v>40313</v>
      </c>
      <c r="C24" s="52">
        <f>(+'Income Withholding'!C25)/1000000</f>
        <v>8.1066269999999996</v>
      </c>
      <c r="D24" s="53">
        <f>+'Income Withholding'!D25</f>
        <v>185192</v>
      </c>
      <c r="E24" s="52">
        <f>(+'Income Withholding'!E25)/1000000</f>
        <v>66.962661999999995</v>
      </c>
      <c r="F24" s="54">
        <f t="shared" ref="F24:F29" si="5">D24+B24</f>
        <v>225505</v>
      </c>
      <c r="G24" s="52">
        <f t="shared" ref="G24:G29" si="6">SUM(E24+C24)</f>
        <v>75.069288999999998</v>
      </c>
      <c r="H24" s="55">
        <f t="shared" ref="H24:H29" si="7">+(C24*1000000)/B24</f>
        <v>201.09212908987175</v>
      </c>
      <c r="I24" s="55">
        <f t="shared" ref="I24:I29" si="8">+(E24*1000000)/D24</f>
        <v>361.58506846948029</v>
      </c>
    </row>
    <row r="25" spans="1:9" ht="15" customHeight="1">
      <c r="A25" s="50">
        <v>2009</v>
      </c>
      <c r="B25" s="51">
        <f>+'Income Withholding'!B26</f>
        <v>44178</v>
      </c>
      <c r="C25" s="52">
        <f>(+'Income Withholding'!C26)/1000000</f>
        <v>8.2749480000000002</v>
      </c>
      <c r="D25" s="53">
        <f>+'Income Withholding'!D26</f>
        <v>191239</v>
      </c>
      <c r="E25" s="52">
        <f>(+'Income Withholding'!E26)/1000000</f>
        <v>69.337089000000006</v>
      </c>
      <c r="F25" s="54">
        <f t="shared" si="5"/>
        <v>235417</v>
      </c>
      <c r="G25" s="52">
        <f t="shared" si="6"/>
        <v>77.612037000000001</v>
      </c>
      <c r="H25" s="55">
        <f t="shared" si="7"/>
        <v>187.3092489474399</v>
      </c>
      <c r="I25" s="55">
        <f t="shared" si="8"/>
        <v>362.56772415668354</v>
      </c>
    </row>
    <row r="26" spans="1:9" ht="15" customHeight="1">
      <c r="A26" s="50">
        <v>2010</v>
      </c>
      <c r="B26" s="51">
        <f>+'Income Withholding'!B27</f>
        <v>35277</v>
      </c>
      <c r="C26" s="52">
        <f>(+'Income Withholding'!C27)/1000000</f>
        <v>6.9516960000000001</v>
      </c>
      <c r="D26" s="53">
        <f>+'Income Withholding'!D27</f>
        <v>154530</v>
      </c>
      <c r="E26" s="52">
        <f>(+'Income Withholding'!E27)/1000000</f>
        <v>60.331018999999998</v>
      </c>
      <c r="F26" s="54">
        <f t="shared" si="5"/>
        <v>189807</v>
      </c>
      <c r="G26" s="52">
        <f t="shared" si="6"/>
        <v>67.282714999999996</v>
      </c>
      <c r="H26" s="55">
        <f t="shared" si="7"/>
        <v>197.06029424270773</v>
      </c>
      <c r="I26" s="55">
        <f t="shared" si="8"/>
        <v>390.41622338704457</v>
      </c>
    </row>
    <row r="27" spans="1:9" ht="15" customHeight="1">
      <c r="A27" s="50">
        <v>2011</v>
      </c>
      <c r="B27" s="51">
        <f>+'Income Withholding'!B28</f>
        <v>38948</v>
      </c>
      <c r="C27" s="52">
        <f>(+'Income Withholding'!C28)/1000000</f>
        <v>7.615488</v>
      </c>
      <c r="D27" s="53">
        <f>+'Income Withholding'!D28</f>
        <v>170365</v>
      </c>
      <c r="E27" s="52">
        <f>(+'Income Withholding'!E28)/1000000</f>
        <v>63.392094</v>
      </c>
      <c r="F27" s="54">
        <f t="shared" si="5"/>
        <v>209313</v>
      </c>
      <c r="G27" s="52">
        <f t="shared" si="6"/>
        <v>71.007581999999999</v>
      </c>
      <c r="H27" s="55">
        <f t="shared" si="7"/>
        <v>195.52962924925541</v>
      </c>
      <c r="I27" s="55">
        <f t="shared" si="8"/>
        <v>372.09575910545004</v>
      </c>
    </row>
    <row r="28" spans="1:9" ht="15" customHeight="1">
      <c r="A28" s="50">
        <v>2012</v>
      </c>
      <c r="B28" s="51">
        <f>+'Income Withholding'!B29</f>
        <v>38714</v>
      </c>
      <c r="C28" s="52">
        <f>(+'Income Withholding'!C29)/1000000</f>
        <v>7.1899069999999998</v>
      </c>
      <c r="D28" s="53">
        <f>+'Income Withholding'!D29</f>
        <v>170027</v>
      </c>
      <c r="E28" s="52">
        <f>(+'Income Withholding'!E29)/1000000</f>
        <v>62.057488999999997</v>
      </c>
      <c r="F28" s="54">
        <f t="shared" si="5"/>
        <v>208741</v>
      </c>
      <c r="G28" s="52">
        <f t="shared" si="6"/>
        <v>69.247395999999995</v>
      </c>
      <c r="H28" s="55">
        <f t="shared" si="7"/>
        <v>185.71852559797489</v>
      </c>
      <c r="I28" s="55">
        <f t="shared" si="8"/>
        <v>364.98608456303998</v>
      </c>
    </row>
    <row r="29" spans="1:9" ht="15" customHeight="1">
      <c r="A29" s="57">
        <v>2013</v>
      </c>
      <c r="B29" s="51">
        <f>+'Income Withholding'!B30</f>
        <v>37824</v>
      </c>
      <c r="C29" s="52">
        <f>(+'Income Withholding'!C30)/1000000</f>
        <v>6.7072820000000002</v>
      </c>
      <c r="D29" s="53">
        <f>+'Income Withholding'!D30</f>
        <v>172290</v>
      </c>
      <c r="E29" s="52">
        <f>(+'Income Withholding'!E30)/1000000</f>
        <v>61.179709000000003</v>
      </c>
      <c r="F29" s="54">
        <f t="shared" si="5"/>
        <v>210114</v>
      </c>
      <c r="G29" s="52">
        <f t="shared" si="6"/>
        <v>67.886991000000009</v>
      </c>
      <c r="H29" s="55">
        <f t="shared" si="7"/>
        <v>177.32873307952622</v>
      </c>
      <c r="I29" s="55">
        <f t="shared" si="8"/>
        <v>355.09727204132565</v>
      </c>
    </row>
    <row r="30" spans="1:9" ht="15" customHeight="1">
      <c r="A30" s="57">
        <v>2014</v>
      </c>
      <c r="B30" s="51">
        <f>+'Income Withholding'!B31</f>
        <v>40562</v>
      </c>
      <c r="C30" s="52">
        <f>(+'Income Withholding'!C31)/1000000</f>
        <v>6.8392270000000002</v>
      </c>
      <c r="D30" s="53">
        <f>+'Income Withholding'!D31</f>
        <v>179765</v>
      </c>
      <c r="E30" s="52">
        <f>(+'Income Withholding'!E31)/1000000</f>
        <v>64.106745000000004</v>
      </c>
      <c r="F30" s="54">
        <f t="shared" ref="F30:F31" si="9">D30+B30</f>
        <v>220327</v>
      </c>
      <c r="G30" s="52">
        <f t="shared" ref="G30:G31" si="10">SUM(E30+C30)</f>
        <v>70.945971999999998</v>
      </c>
      <c r="H30" s="55">
        <f t="shared" ref="H30:H31" si="11">+(C30*1000000)/B30</f>
        <v>168.61168088358562</v>
      </c>
      <c r="I30" s="55">
        <f t="shared" ref="I30:I31" si="12">+(E30*1000000)/D30</f>
        <v>356.61416293494284</v>
      </c>
    </row>
    <row r="31" spans="1:9" ht="15" customHeight="1">
      <c r="A31" s="57">
        <v>2015</v>
      </c>
      <c r="B31" s="51">
        <f>+'Income Withholding'!B32</f>
        <v>42064</v>
      </c>
      <c r="C31" s="52">
        <f>(+'Income Withholding'!C32)/1000000</f>
        <v>5.9771369999999999</v>
      </c>
      <c r="D31" s="53">
        <f>+'Income Withholding'!D32</f>
        <v>179327</v>
      </c>
      <c r="E31" s="52">
        <f>(+'Income Withholding'!E32)/1000000</f>
        <v>63.342058000000002</v>
      </c>
      <c r="F31" s="54">
        <f t="shared" si="9"/>
        <v>221391</v>
      </c>
      <c r="G31" s="52">
        <f t="shared" si="10"/>
        <v>69.319195000000008</v>
      </c>
      <c r="H31" s="55">
        <f t="shared" si="11"/>
        <v>142.09625808292125</v>
      </c>
      <c r="I31" s="55">
        <f t="shared" si="12"/>
        <v>353.22097620547936</v>
      </c>
    </row>
    <row r="32" spans="1:9" ht="15" customHeight="1">
      <c r="A32" s="57">
        <v>2016</v>
      </c>
      <c r="B32" s="51">
        <f>+'Income Withholding'!B33</f>
        <v>42414</v>
      </c>
      <c r="C32" s="52">
        <f>(+'Income Withholding'!C33)/1000000</f>
        <v>5.7941765399999996</v>
      </c>
      <c r="D32" s="53">
        <f>+'Income Withholding'!D33</f>
        <v>179257</v>
      </c>
      <c r="E32" s="52">
        <f>(+'Income Withholding'!E33)/1000000</f>
        <v>63.537643650000007</v>
      </c>
      <c r="F32" s="54">
        <f t="shared" ref="F32" si="13">D32+B32</f>
        <v>221671</v>
      </c>
      <c r="G32" s="52">
        <f t="shared" ref="G32" si="14">SUM(E32+C32)</f>
        <v>69.331820190000002</v>
      </c>
      <c r="H32" s="55">
        <f t="shared" ref="H32" si="15">+(C32*1000000)/B32</f>
        <v>136.61000000000001</v>
      </c>
      <c r="I32" s="55">
        <f t="shared" ref="I32" si="16">+(E32*1000000)/D32</f>
        <v>354.45000000000005</v>
      </c>
    </row>
    <row r="33" spans="1:9" ht="15" customHeight="1">
      <c r="A33" s="57">
        <v>2017</v>
      </c>
      <c r="B33" s="51">
        <f>+'Income Withholding'!B34</f>
        <v>37959</v>
      </c>
      <c r="C33" s="52">
        <f>(+'Income Withholding'!C34)/1000000</f>
        <v>5.2383420000000003</v>
      </c>
      <c r="D33" s="53">
        <f>+'Income Withholding'!D34</f>
        <v>190979</v>
      </c>
      <c r="E33" s="52">
        <f>(+'Income Withholding'!E34)/1000000</f>
        <v>67.606566000000001</v>
      </c>
      <c r="F33" s="54">
        <f t="shared" ref="F33" si="17">D33+B33</f>
        <v>228938</v>
      </c>
      <c r="G33" s="52">
        <f t="shared" ref="G33" si="18">SUM(E33+C33)</f>
        <v>72.844908000000004</v>
      </c>
      <c r="H33" s="55">
        <f t="shared" ref="H33" si="19">+(C33*1000000)/B33</f>
        <v>138</v>
      </c>
      <c r="I33" s="55">
        <f t="shared" ref="I33" si="20">+(E33*1000000)/D33</f>
        <v>354</v>
      </c>
    </row>
    <row r="34" spans="1:9" ht="15" customHeight="1">
      <c r="A34" s="57">
        <v>2018</v>
      </c>
      <c r="B34" s="51">
        <f>+'Income Withholding'!B35</f>
        <v>36023.091</v>
      </c>
      <c r="C34" s="52">
        <f>(+'Income Withholding'!C35)/1000000</f>
        <v>4.9711865580000003</v>
      </c>
      <c r="D34" s="53">
        <f>+'Income Withholding'!D35</f>
        <v>181239.071</v>
      </c>
      <c r="E34" s="52">
        <f>(+'Income Withholding'!E35)/1000000</f>
        <v>64.158631134000004</v>
      </c>
      <c r="F34" s="54">
        <f t="shared" ref="F34" si="21">D34+B34</f>
        <v>217262.16200000001</v>
      </c>
      <c r="G34" s="52">
        <f t="shared" ref="G34" si="22">SUM(E34+C34)</f>
        <v>69.129817692000003</v>
      </c>
      <c r="H34" s="55">
        <f t="shared" ref="H34" si="23">+(C34*1000000)/B34</f>
        <v>138</v>
      </c>
      <c r="I34" s="55">
        <f t="shared" ref="I34" si="24">+(E34*1000000)/D34</f>
        <v>354</v>
      </c>
    </row>
    <row r="35" spans="1:9" ht="15" customHeight="1">
      <c r="A35" s="57">
        <v>2019</v>
      </c>
      <c r="B35" s="51">
        <f>+'Income Withholding'!B36</f>
        <v>34293.982631999999</v>
      </c>
      <c r="C35" s="52">
        <f>(+'Income Withholding'!C36)/1000000</f>
        <v>4.7325696032159996</v>
      </c>
      <c r="D35" s="53">
        <f>+'Income Withholding'!D36</f>
        <v>172539.595592</v>
      </c>
      <c r="E35" s="52">
        <f>(+'Income Withholding'!E36)/1000000</f>
        <v>61.079016839568006</v>
      </c>
      <c r="F35" s="54">
        <f t="shared" ref="F35" si="25">D35+B35</f>
        <v>206833.578224</v>
      </c>
      <c r="G35" s="52">
        <f t="shared" ref="G35" si="26">SUM(E35+C35)</f>
        <v>65.811586442784005</v>
      </c>
      <c r="H35" s="55">
        <f t="shared" ref="H35" si="27">+(C35*1000000)/B35</f>
        <v>138</v>
      </c>
      <c r="I35" s="55">
        <f t="shared" ref="I35" si="28">+(E35*1000000)/D35</f>
        <v>354</v>
      </c>
    </row>
    <row r="36" spans="1:9" ht="15.75">
      <c r="A36" s="57">
        <v>2020</v>
      </c>
      <c r="B36" s="51">
        <f>+'Income Withholding'!B37</f>
        <v>33230.869170407997</v>
      </c>
      <c r="C36" s="52">
        <f>(+'Income Withholding'!C37)/1000000</f>
        <v>4.5858599455163045</v>
      </c>
      <c r="D36" s="53">
        <f>+'Income Withholding'!D37</f>
        <v>167190.868128648</v>
      </c>
      <c r="E36" s="52">
        <f>(+'Income Withholding'!E37)/1000000</f>
        <v>59.185567317541398</v>
      </c>
      <c r="F36" s="54">
        <f t="shared" ref="F36" si="29">D36+B36</f>
        <v>200421.737299056</v>
      </c>
      <c r="G36" s="52">
        <f t="shared" ref="G36" si="30">SUM(E36+C36)</f>
        <v>63.771427263057703</v>
      </c>
      <c r="H36" s="55">
        <f t="shared" ref="H36" si="31">+(C36*1000000)/B36</f>
        <v>138</v>
      </c>
      <c r="I36" s="55">
        <f t="shared" ref="I36" si="32">+(E36*1000000)/D36</f>
        <v>354.00000000000006</v>
      </c>
    </row>
  </sheetData>
  <pageMargins left="0.3" right="0.3" top="0.3" bottom="0.3" header="0" footer="0"/>
  <pageSetup orientation="portrait" horizontalDpi="300" verticalDpi="300" r:id="rId1"/>
  <headerFooter alignWithMargins="0">
    <oddHeader>&amp;C&amp;"Palatino Linotype,Bold"&amp;14Child Support Enforcement Income Withholding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dimension ref="A1:G37"/>
  <sheetViews>
    <sheetView zoomScaleNormal="100" workbookViewId="0">
      <pane ySplit="2" topLeftCell="A25" activePane="bottomLeft" state="frozen"/>
      <selection pane="bottomLeft" activeCell="A37" sqref="A37"/>
    </sheetView>
  </sheetViews>
  <sheetFormatPr defaultColWidth="9.77734375" defaultRowHeight="12.75"/>
  <cols>
    <col min="1" max="1" width="8.77734375" style="59" customWidth="1"/>
    <col min="2" max="2" width="8.77734375" style="2" customWidth="1"/>
    <col min="3" max="3" width="10.77734375" style="2" customWidth="1"/>
    <col min="4" max="4" width="13.21875" style="2" customWidth="1"/>
    <col min="5" max="5" width="12.6640625" style="2" bestFit="1" customWidth="1"/>
    <col min="6" max="6" width="9.88671875" style="2" bestFit="1" customWidth="1"/>
    <col min="7" max="7" width="14.6640625" style="2" customWidth="1"/>
    <col min="8" max="8" width="10.77734375" style="2" customWidth="1"/>
    <col min="9" max="9" width="9.77734375" style="2"/>
    <col min="10" max="10" width="10.77734375" style="2" customWidth="1"/>
    <col min="11" max="11" width="9.77734375" style="2"/>
    <col min="12" max="12" width="11.77734375" style="2" customWidth="1"/>
    <col min="13" max="36" width="9.77734375" style="2"/>
    <col min="37" max="38" width="11.77734375" style="2" customWidth="1"/>
    <col min="39" max="39" width="10.77734375" style="2" customWidth="1"/>
    <col min="40" max="42" width="11.77734375" style="2" customWidth="1"/>
    <col min="43" max="50" width="9.77734375" style="2"/>
    <col min="51" max="51" width="11.77734375" style="2" customWidth="1"/>
    <col min="52" max="52" width="10.77734375" style="2" customWidth="1"/>
    <col min="53" max="53" width="11.77734375" style="2" customWidth="1"/>
    <col min="54" max="56" width="10.77734375" style="2" customWidth="1"/>
    <col min="57" max="67" width="9.77734375" style="2"/>
    <col min="68" max="68" width="11.77734375" style="2" customWidth="1"/>
    <col min="69" max="69" width="9.77734375" style="2"/>
    <col min="70" max="70" width="10.77734375" style="2" customWidth="1"/>
    <col min="71" max="102" width="9.77734375" style="2"/>
    <col min="103" max="103" width="10.77734375" style="2" customWidth="1"/>
    <col min="104" max="16384" width="9.77734375" style="2"/>
  </cols>
  <sheetData>
    <row r="1" spans="1:7" ht="34.5" customHeight="1">
      <c r="A1" s="60" t="s">
        <v>0</v>
      </c>
      <c r="B1" s="60" t="s">
        <v>12</v>
      </c>
      <c r="C1" s="60"/>
      <c r="D1" s="60" t="s">
        <v>13</v>
      </c>
      <c r="E1" s="60"/>
      <c r="F1" s="60" t="s">
        <v>14</v>
      </c>
      <c r="G1" s="60"/>
    </row>
    <row r="2" spans="1:7" ht="35.25" customHeight="1">
      <c r="A2" s="61"/>
      <c r="B2" s="13" t="s">
        <v>2</v>
      </c>
      <c r="C2" s="13" t="s">
        <v>3</v>
      </c>
      <c r="D2" s="13" t="s">
        <v>2</v>
      </c>
      <c r="E2" s="13" t="s">
        <v>3</v>
      </c>
      <c r="F2" s="13" t="s">
        <v>2</v>
      </c>
      <c r="G2" s="13" t="s">
        <v>3</v>
      </c>
    </row>
    <row r="3" spans="1:7" ht="15" customHeight="1">
      <c r="A3" s="58">
        <v>1986</v>
      </c>
      <c r="B3" s="9">
        <v>3543</v>
      </c>
      <c r="C3" s="18"/>
      <c r="D3" s="19">
        <v>482</v>
      </c>
      <c r="E3" s="18"/>
      <c r="F3" s="18"/>
      <c r="G3" s="18"/>
    </row>
    <row r="4" spans="1:7" ht="15" customHeight="1">
      <c r="A4" s="58">
        <v>1987</v>
      </c>
      <c r="B4" s="9">
        <v>2856</v>
      </c>
      <c r="C4" s="18"/>
      <c r="D4" s="19">
        <v>4508</v>
      </c>
      <c r="E4" s="18"/>
      <c r="F4" s="18"/>
      <c r="G4" s="18"/>
    </row>
    <row r="5" spans="1:7" ht="15" customHeight="1">
      <c r="A5" s="58">
        <v>1988</v>
      </c>
      <c r="B5" s="9">
        <v>7999</v>
      </c>
      <c r="C5" s="18"/>
      <c r="D5" s="19">
        <v>9058</v>
      </c>
      <c r="E5" s="18"/>
      <c r="F5" s="18"/>
      <c r="G5" s="18"/>
    </row>
    <row r="6" spans="1:7" ht="15" customHeight="1">
      <c r="A6" s="58">
        <v>1989</v>
      </c>
      <c r="B6" s="9">
        <v>17076</v>
      </c>
      <c r="C6" s="18"/>
      <c r="D6" s="19">
        <v>16296</v>
      </c>
      <c r="E6" s="18"/>
      <c r="F6" s="18"/>
      <c r="G6" s="18"/>
    </row>
    <row r="7" spans="1:7" ht="15" customHeight="1">
      <c r="A7" s="58">
        <v>1990</v>
      </c>
      <c r="B7" s="9">
        <v>21389</v>
      </c>
      <c r="C7" s="18"/>
      <c r="D7" s="19">
        <v>21498</v>
      </c>
      <c r="E7" s="18"/>
      <c r="F7" s="18"/>
      <c r="G7" s="18"/>
    </row>
    <row r="8" spans="1:7" ht="15" customHeight="1">
      <c r="A8" s="58">
        <v>1991</v>
      </c>
      <c r="B8" s="9">
        <v>22763</v>
      </c>
      <c r="C8" s="18"/>
      <c r="D8" s="19">
        <v>26961</v>
      </c>
      <c r="E8" s="18"/>
      <c r="F8" s="18"/>
      <c r="G8" s="18"/>
    </row>
    <row r="9" spans="1:7" ht="15" customHeight="1">
      <c r="A9" s="8">
        <v>1992</v>
      </c>
      <c r="B9" s="9">
        <v>19865</v>
      </c>
      <c r="C9" s="18"/>
      <c r="D9" s="19">
        <v>23588</v>
      </c>
      <c r="E9" s="18"/>
      <c r="F9" s="18"/>
      <c r="G9" s="18"/>
    </row>
    <row r="10" spans="1:7" ht="15" customHeight="1">
      <c r="A10" s="8">
        <v>1993</v>
      </c>
      <c r="B10" s="9">
        <v>24526</v>
      </c>
      <c r="C10" s="22">
        <v>5075113</v>
      </c>
      <c r="D10" s="19">
        <v>33807</v>
      </c>
      <c r="E10" s="22">
        <v>9337858</v>
      </c>
      <c r="F10" s="23">
        <f>D10+B10</f>
        <v>58333</v>
      </c>
      <c r="G10" s="24">
        <f t="shared" ref="G10:G16" si="0">SUM(E10+C10)</f>
        <v>14412971</v>
      </c>
    </row>
    <row r="11" spans="1:7" ht="15" customHeight="1">
      <c r="A11" s="8">
        <v>1994</v>
      </c>
      <c r="B11" s="19">
        <v>23121</v>
      </c>
      <c r="C11" s="22">
        <v>4763127</v>
      </c>
      <c r="D11" s="19">
        <v>35349</v>
      </c>
      <c r="E11" s="22">
        <v>9617012</v>
      </c>
      <c r="F11" s="23">
        <f>D11+B11</f>
        <v>58470</v>
      </c>
      <c r="G11" s="24">
        <f t="shared" si="0"/>
        <v>14380139</v>
      </c>
    </row>
    <row r="12" spans="1:7" ht="15" customHeight="1">
      <c r="A12" s="8">
        <v>1995</v>
      </c>
      <c r="B12" s="23">
        <v>29207</v>
      </c>
      <c r="C12" s="24">
        <v>5557992</v>
      </c>
      <c r="D12" s="23">
        <v>50363</v>
      </c>
      <c r="E12" s="24">
        <v>13728942</v>
      </c>
      <c r="F12" s="23">
        <f t="shared" ref="F12:F18" si="1">D12+B12</f>
        <v>79570</v>
      </c>
      <c r="G12" s="24">
        <f t="shared" si="0"/>
        <v>19286934</v>
      </c>
    </row>
    <row r="13" spans="1:7" ht="15" customHeight="1">
      <c r="A13" s="8">
        <v>1996</v>
      </c>
      <c r="B13" s="23">
        <v>30759</v>
      </c>
      <c r="C13" s="24">
        <v>5626874</v>
      </c>
      <c r="D13" s="23">
        <v>59385</v>
      </c>
      <c r="E13" s="24">
        <v>16280461</v>
      </c>
      <c r="F13" s="23">
        <f t="shared" si="1"/>
        <v>90144</v>
      </c>
      <c r="G13" s="24">
        <f t="shared" si="0"/>
        <v>21907335</v>
      </c>
    </row>
    <row r="14" spans="1:7" ht="15" customHeight="1">
      <c r="A14" s="8">
        <v>1997</v>
      </c>
      <c r="B14" s="23">
        <v>28575</v>
      </c>
      <c r="C14" s="24">
        <v>5125776</v>
      </c>
      <c r="D14" s="23">
        <v>64001</v>
      </c>
      <c r="E14" s="24">
        <v>18219651</v>
      </c>
      <c r="F14" s="23">
        <f t="shared" si="1"/>
        <v>92576</v>
      </c>
      <c r="G14" s="24">
        <f t="shared" si="0"/>
        <v>23345427</v>
      </c>
    </row>
    <row r="15" spans="1:7" ht="15" customHeight="1">
      <c r="A15" s="8">
        <v>1998</v>
      </c>
      <c r="B15" s="23">
        <v>27447</v>
      </c>
      <c r="C15" s="24">
        <v>4578990</v>
      </c>
      <c r="D15" s="23">
        <v>75412</v>
      </c>
      <c r="E15" s="24">
        <v>20033825</v>
      </c>
      <c r="F15" s="23">
        <f t="shared" si="1"/>
        <v>102859</v>
      </c>
      <c r="G15" s="24">
        <f t="shared" si="0"/>
        <v>24612815</v>
      </c>
    </row>
    <row r="16" spans="1:7" ht="15" customHeight="1">
      <c r="A16" s="8">
        <v>1999</v>
      </c>
      <c r="B16" s="23">
        <v>28229</v>
      </c>
      <c r="C16" s="24">
        <v>4734333</v>
      </c>
      <c r="D16" s="23">
        <v>85076</v>
      </c>
      <c r="E16" s="24">
        <v>20198466</v>
      </c>
      <c r="F16" s="23">
        <f t="shared" si="1"/>
        <v>113305</v>
      </c>
      <c r="G16" s="24">
        <f t="shared" si="0"/>
        <v>24932799</v>
      </c>
    </row>
    <row r="17" spans="1:7" ht="15" customHeight="1">
      <c r="A17" s="8">
        <v>2000</v>
      </c>
      <c r="B17" s="23">
        <v>36310</v>
      </c>
      <c r="C17" s="24">
        <v>6118162</v>
      </c>
      <c r="D17" s="23">
        <v>125690</v>
      </c>
      <c r="E17" s="24">
        <v>37803919</v>
      </c>
      <c r="F17" s="23">
        <f t="shared" si="1"/>
        <v>162000</v>
      </c>
      <c r="G17" s="24">
        <f>SUM(E17+C17)</f>
        <v>43922081</v>
      </c>
    </row>
    <row r="18" spans="1:7" ht="15" customHeight="1">
      <c r="A18" s="8">
        <v>2001</v>
      </c>
      <c r="B18" s="23">
        <v>42921</v>
      </c>
      <c r="C18" s="24">
        <v>7410383</v>
      </c>
      <c r="D18" s="23">
        <v>167171</v>
      </c>
      <c r="E18" s="24">
        <v>51701077</v>
      </c>
      <c r="F18" s="23">
        <f t="shared" si="1"/>
        <v>210092</v>
      </c>
      <c r="G18" s="24">
        <f>SUM(E18+C18)</f>
        <v>59111460</v>
      </c>
    </row>
    <row r="19" spans="1:7" ht="15" customHeight="1">
      <c r="A19" s="8">
        <v>2002</v>
      </c>
      <c r="B19" s="23">
        <v>40006</v>
      </c>
      <c r="C19" s="24">
        <v>6901363</v>
      </c>
      <c r="D19" s="23">
        <v>161942</v>
      </c>
      <c r="E19" s="24">
        <v>51483163</v>
      </c>
      <c r="F19" s="23">
        <f t="shared" ref="F19:F24" si="2">B19+D19</f>
        <v>201948</v>
      </c>
      <c r="G19" s="24">
        <f t="shared" ref="G19:G24" si="3">SUM(C19,E19)</f>
        <v>58384526</v>
      </c>
    </row>
    <row r="20" spans="1:7" ht="15" customHeight="1">
      <c r="A20" s="8">
        <v>2003</v>
      </c>
      <c r="B20" s="23">
        <v>43691</v>
      </c>
      <c r="C20" s="24">
        <v>7840968</v>
      </c>
      <c r="D20" s="23">
        <v>170753</v>
      </c>
      <c r="E20" s="24">
        <v>55549272</v>
      </c>
      <c r="F20" s="23">
        <f t="shared" si="2"/>
        <v>214444</v>
      </c>
      <c r="G20" s="24">
        <f t="shared" si="3"/>
        <v>63390240</v>
      </c>
    </row>
    <row r="21" spans="1:7" ht="15" customHeight="1">
      <c r="A21" s="8">
        <v>2004</v>
      </c>
      <c r="B21" s="23">
        <v>44682</v>
      </c>
      <c r="C21" s="24">
        <v>8377867</v>
      </c>
      <c r="D21" s="23">
        <v>166743</v>
      </c>
      <c r="E21" s="24">
        <v>55937107</v>
      </c>
      <c r="F21" s="23">
        <f t="shared" si="2"/>
        <v>211425</v>
      </c>
      <c r="G21" s="24">
        <f t="shared" si="3"/>
        <v>64314974</v>
      </c>
    </row>
    <row r="22" spans="1:7" ht="15" customHeight="1">
      <c r="A22" s="8">
        <v>2005</v>
      </c>
      <c r="B22" s="23">
        <v>47973</v>
      </c>
      <c r="C22" s="24">
        <v>9086470</v>
      </c>
      <c r="D22" s="23">
        <v>175417</v>
      </c>
      <c r="E22" s="24">
        <v>59983963</v>
      </c>
      <c r="F22" s="23">
        <f t="shared" si="2"/>
        <v>223390</v>
      </c>
      <c r="G22" s="24">
        <f t="shared" si="3"/>
        <v>69070433</v>
      </c>
    </row>
    <row r="23" spans="1:7" ht="15" customHeight="1">
      <c r="A23" s="8">
        <v>2006</v>
      </c>
      <c r="B23" s="23">
        <v>47501</v>
      </c>
      <c r="C23" s="24">
        <v>9200480</v>
      </c>
      <c r="D23" s="23">
        <v>178903</v>
      </c>
      <c r="E23" s="24">
        <v>61758398</v>
      </c>
      <c r="F23" s="23">
        <f t="shared" si="2"/>
        <v>226404</v>
      </c>
      <c r="G23" s="24">
        <f t="shared" si="3"/>
        <v>70958878</v>
      </c>
    </row>
    <row r="24" spans="1:7" ht="15" customHeight="1">
      <c r="A24" s="8">
        <v>2007</v>
      </c>
      <c r="B24" s="23">
        <v>42217</v>
      </c>
      <c r="C24" s="24">
        <v>8135475</v>
      </c>
      <c r="D24" s="23">
        <v>179698</v>
      </c>
      <c r="E24" s="24">
        <v>63551306</v>
      </c>
      <c r="F24" s="23">
        <f t="shared" si="2"/>
        <v>221915</v>
      </c>
      <c r="G24" s="24">
        <f t="shared" si="3"/>
        <v>71686781</v>
      </c>
    </row>
    <row r="25" spans="1:7" ht="15" customHeight="1">
      <c r="A25" s="8">
        <v>2008</v>
      </c>
      <c r="B25" s="23">
        <v>40313</v>
      </c>
      <c r="C25" s="24">
        <v>8106627</v>
      </c>
      <c r="D25" s="23">
        <v>185192</v>
      </c>
      <c r="E25" s="24">
        <v>66962662</v>
      </c>
      <c r="F25" s="23">
        <f t="shared" ref="F25:F30" si="4">B25+D25</f>
        <v>225505</v>
      </c>
      <c r="G25" s="24">
        <f t="shared" ref="G25:G30" si="5">SUM(C25,E25)</f>
        <v>75069289</v>
      </c>
    </row>
    <row r="26" spans="1:7" ht="15" customHeight="1">
      <c r="A26" s="8">
        <v>2009</v>
      </c>
      <c r="B26" s="23">
        <v>44178</v>
      </c>
      <c r="C26" s="24">
        <v>8274948</v>
      </c>
      <c r="D26" s="23">
        <v>191239</v>
      </c>
      <c r="E26" s="24">
        <v>69337089</v>
      </c>
      <c r="F26" s="23">
        <f t="shared" si="4"/>
        <v>235417</v>
      </c>
      <c r="G26" s="24">
        <f t="shared" si="5"/>
        <v>77612037</v>
      </c>
    </row>
    <row r="27" spans="1:7" ht="15" customHeight="1">
      <c r="A27" s="8">
        <v>2010</v>
      </c>
      <c r="B27" s="23">
        <v>35277</v>
      </c>
      <c r="C27" s="24">
        <v>6951696</v>
      </c>
      <c r="D27" s="23">
        <v>154530</v>
      </c>
      <c r="E27" s="24">
        <v>60331019</v>
      </c>
      <c r="F27" s="23">
        <f t="shared" si="4"/>
        <v>189807</v>
      </c>
      <c r="G27" s="24">
        <f t="shared" si="5"/>
        <v>67282715</v>
      </c>
    </row>
    <row r="28" spans="1:7" ht="15" customHeight="1">
      <c r="A28" s="8">
        <v>2011</v>
      </c>
      <c r="B28" s="23">
        <v>38948</v>
      </c>
      <c r="C28" s="24">
        <v>7615488</v>
      </c>
      <c r="D28" s="23">
        <v>170365</v>
      </c>
      <c r="E28" s="24">
        <v>63392094</v>
      </c>
      <c r="F28" s="23">
        <f t="shared" si="4"/>
        <v>209313</v>
      </c>
      <c r="G28" s="24">
        <f t="shared" si="5"/>
        <v>71007582</v>
      </c>
    </row>
    <row r="29" spans="1:7" ht="15" customHeight="1">
      <c r="A29" s="8">
        <v>2012</v>
      </c>
      <c r="B29" s="23">
        <v>38714</v>
      </c>
      <c r="C29" s="24">
        <v>7189907</v>
      </c>
      <c r="D29" s="23">
        <v>170027</v>
      </c>
      <c r="E29" s="24">
        <v>62057489</v>
      </c>
      <c r="F29" s="23">
        <f t="shared" si="4"/>
        <v>208741</v>
      </c>
      <c r="G29" s="24">
        <f t="shared" si="5"/>
        <v>69247396</v>
      </c>
    </row>
    <row r="30" spans="1:7" ht="15" customHeight="1">
      <c r="A30" s="8">
        <v>2013</v>
      </c>
      <c r="B30" s="23">
        <v>37824</v>
      </c>
      <c r="C30" s="24">
        <v>6707282</v>
      </c>
      <c r="D30" s="23">
        <v>172290</v>
      </c>
      <c r="E30" s="24">
        <v>61179709</v>
      </c>
      <c r="F30" s="23">
        <f t="shared" si="4"/>
        <v>210114</v>
      </c>
      <c r="G30" s="24">
        <f t="shared" si="5"/>
        <v>67886991</v>
      </c>
    </row>
    <row r="31" spans="1:7" ht="15" customHeight="1">
      <c r="A31" s="8">
        <v>2014</v>
      </c>
      <c r="B31" s="23">
        <v>40562</v>
      </c>
      <c r="C31" s="24">
        <v>6839227</v>
      </c>
      <c r="D31" s="23">
        <v>179765</v>
      </c>
      <c r="E31" s="24">
        <v>64106745</v>
      </c>
      <c r="F31" s="23">
        <f t="shared" ref="F31" si="6">B31+D31</f>
        <v>220327</v>
      </c>
      <c r="G31" s="24">
        <f t="shared" ref="G31" si="7">SUM(C31,E31)</f>
        <v>70945972</v>
      </c>
    </row>
    <row r="32" spans="1:7" ht="15" customHeight="1">
      <c r="A32" s="8">
        <v>2015</v>
      </c>
      <c r="B32" s="23">
        <v>42064</v>
      </c>
      <c r="C32" s="24">
        <v>5977137</v>
      </c>
      <c r="D32" s="23">
        <v>179327</v>
      </c>
      <c r="E32" s="24">
        <v>63342058</v>
      </c>
      <c r="F32" s="23">
        <f t="shared" ref="F32" si="8">B32+D32</f>
        <v>221391</v>
      </c>
      <c r="G32" s="24">
        <f t="shared" ref="G32" si="9">SUM(C32,E32)</f>
        <v>69319195</v>
      </c>
    </row>
    <row r="33" spans="1:7" ht="15" customHeight="1">
      <c r="A33" s="8">
        <v>2016</v>
      </c>
      <c r="B33" s="23">
        <v>42414</v>
      </c>
      <c r="C33" s="24">
        <v>5794176.54</v>
      </c>
      <c r="D33" s="23">
        <v>179257</v>
      </c>
      <c r="E33" s="24">
        <v>63537643.650000006</v>
      </c>
      <c r="F33" s="23">
        <f t="shared" ref="F33:F35" si="10">B33+D33</f>
        <v>221671</v>
      </c>
      <c r="G33" s="24">
        <f t="shared" ref="G33" si="11">SUM(C33,E33)</f>
        <v>69331820.190000013</v>
      </c>
    </row>
    <row r="34" spans="1:7" ht="15" customHeight="1">
      <c r="A34" s="58">
        <v>2017</v>
      </c>
      <c r="B34" s="23">
        <v>37959</v>
      </c>
      <c r="C34" s="24">
        <v>5238342</v>
      </c>
      <c r="D34" s="23">
        <v>190979</v>
      </c>
      <c r="E34" s="24">
        <v>67606566</v>
      </c>
      <c r="F34" s="23">
        <f t="shared" si="10"/>
        <v>228938</v>
      </c>
      <c r="G34" s="24">
        <f t="shared" ref="G34" si="12">SUM(C34,E34)</f>
        <v>72844908</v>
      </c>
    </row>
    <row r="35" spans="1:7" ht="15" customHeight="1">
      <c r="A35" s="58">
        <v>2018</v>
      </c>
      <c r="B35" s="23">
        <v>36023.091</v>
      </c>
      <c r="C35" s="24">
        <v>4971186.5580000002</v>
      </c>
      <c r="D35" s="23">
        <v>181239.071</v>
      </c>
      <c r="E35" s="24">
        <v>64158631.134000003</v>
      </c>
      <c r="F35" s="23">
        <f t="shared" si="10"/>
        <v>217262.16200000001</v>
      </c>
      <c r="G35" s="24">
        <f t="shared" ref="G35" si="13">SUM(C35,E35)</f>
        <v>69129817.692000002</v>
      </c>
    </row>
    <row r="36" spans="1:7" ht="15" customHeight="1">
      <c r="A36" s="58">
        <v>2019</v>
      </c>
      <c r="B36" s="23">
        <v>34293.982631999999</v>
      </c>
      <c r="C36" s="24">
        <v>4732569.6032159999</v>
      </c>
      <c r="D36" s="23">
        <v>172539.595592</v>
      </c>
      <c r="E36" s="24">
        <v>61079016.839568004</v>
      </c>
      <c r="F36" s="23">
        <f t="shared" ref="F36" si="14">B36+D36</f>
        <v>206833.578224</v>
      </c>
      <c r="G36" s="24">
        <f t="shared" ref="G36" si="15">SUM(C36,E36)</f>
        <v>65811586.442784004</v>
      </c>
    </row>
    <row r="37" spans="1:7" ht="12.75" customHeight="1">
      <c r="A37" s="58">
        <v>2020</v>
      </c>
      <c r="B37" s="23">
        <v>33230.869170407997</v>
      </c>
      <c r="C37" s="24">
        <v>4585859.9455163041</v>
      </c>
      <c r="D37" s="23">
        <v>167190.868128648</v>
      </c>
      <c r="E37" s="24">
        <v>59185567.317541398</v>
      </c>
      <c r="F37" s="23">
        <f t="shared" ref="F37" si="16">B37+D37</f>
        <v>200421.737299056</v>
      </c>
      <c r="G37" s="24">
        <f t="shared" ref="G37" si="17">SUM(C37,E37)</f>
        <v>63771427.263057701</v>
      </c>
    </row>
  </sheetData>
  <mergeCells count="4">
    <mergeCell ref="A1:A2"/>
    <mergeCell ref="B1:C1"/>
    <mergeCell ref="D1:E1"/>
    <mergeCell ref="F1:G1"/>
  </mergeCells>
  <phoneticPr fontId="0" type="noConversion"/>
  <pageMargins left="0.3" right="0.3" top="0.3" bottom="0.3" header="0" footer="0"/>
  <pageSetup orientation="portrait" horizontalDpi="300" verticalDpi="300" r:id="rId1"/>
  <headerFooter alignWithMargins="0">
    <oddHeader>&amp;C&amp;"Palatino Linotype,Bold"&amp;14Child Support Enforcement Income Withholding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106"/>
  <sheetViews>
    <sheetView tabSelected="1" zoomScaleNormal="100" workbookViewId="0">
      <selection activeCell="A3" sqref="A3"/>
    </sheetView>
  </sheetViews>
  <sheetFormatPr defaultColWidth="9.77734375" defaultRowHeight="12.75"/>
  <cols>
    <col min="1" max="1" width="9.77734375" style="2"/>
    <col min="2" max="2" width="3.77734375" style="2" customWidth="1"/>
    <col min="3" max="3" width="8.6640625" style="2" customWidth="1"/>
    <col min="4" max="4" width="6.44140625" style="2" customWidth="1"/>
    <col min="5" max="5" width="9.77734375" style="2" customWidth="1"/>
    <col min="6" max="6" width="6.5546875" style="2" bestFit="1" customWidth="1"/>
    <col min="7" max="7" width="9.5546875" style="2" customWidth="1"/>
    <col min="8" max="8" width="6.5546875" style="2" bestFit="1" customWidth="1"/>
    <col min="9" max="9" width="10" style="2" customWidth="1"/>
    <col min="10" max="10" width="8.6640625" style="2" bestFit="1" customWidth="1"/>
    <col min="11" max="11" width="9.77734375" style="2" customWidth="1"/>
    <col min="12" max="12" width="9.5546875" style="2" bestFit="1" customWidth="1"/>
    <col min="13" max="14" width="9.77734375" style="2"/>
    <col min="15" max="15" width="0" style="2" hidden="1" customWidth="1"/>
    <col min="16" max="16" width="10.77734375" style="2" hidden="1" customWidth="1"/>
    <col min="17" max="17" width="8.77734375" style="2" hidden="1" customWidth="1"/>
    <col min="18" max="18" width="10.77734375" style="2" hidden="1" customWidth="1"/>
    <col min="19" max="19" width="13.21875" style="2" hidden="1" customWidth="1"/>
    <col min="20" max="20" width="12.6640625" style="2" hidden="1" customWidth="1"/>
    <col min="21" max="21" width="9.88671875" style="2" hidden="1" customWidth="1"/>
    <col min="22" max="22" width="14.6640625" style="2" hidden="1" customWidth="1"/>
    <col min="23" max="23" width="10.77734375" style="2" hidden="1" customWidth="1"/>
    <col min="24" max="24" width="0" style="2" hidden="1" customWidth="1"/>
    <col min="25" max="25" width="10.77734375" style="2" hidden="1" customWidth="1"/>
    <col min="26" max="26" width="0" style="2" hidden="1" customWidth="1"/>
    <col min="27" max="27" width="11.77734375" style="2" hidden="1" customWidth="1"/>
    <col min="28" max="34" width="0" style="2" hidden="1" customWidth="1"/>
    <col min="35" max="51" width="9.77734375" style="2"/>
    <col min="52" max="53" width="11.77734375" style="2" customWidth="1"/>
    <col min="54" max="54" width="10.77734375" style="2" customWidth="1"/>
    <col min="55" max="57" width="11.77734375" style="2" customWidth="1"/>
    <col min="58" max="65" width="9.77734375" style="2"/>
    <col min="66" max="66" width="11.77734375" style="2" customWidth="1"/>
    <col min="67" max="67" width="10.77734375" style="2" customWidth="1"/>
    <col min="68" max="68" width="11.77734375" style="2" customWidth="1"/>
    <col min="69" max="71" width="10.77734375" style="2" customWidth="1"/>
    <col min="72" max="82" width="9.77734375" style="2"/>
    <col min="83" max="83" width="11.77734375" style="2" customWidth="1"/>
    <col min="84" max="84" width="9.77734375" style="2"/>
    <col min="85" max="85" width="10.77734375" style="2" customWidth="1"/>
    <col min="86" max="117" width="9.77734375" style="2"/>
    <col min="118" max="118" width="10.77734375" style="2" customWidth="1"/>
    <col min="119" max="16384" width="9.77734375" style="2"/>
  </cols>
  <sheetData>
    <row r="1" spans="1:22" ht="18" customHeight="1">
      <c r="A1" s="63" t="s">
        <v>46</v>
      </c>
      <c r="B1" s="64"/>
      <c r="C1" s="64"/>
      <c r="D1" s="64"/>
      <c r="E1" s="64"/>
      <c r="F1" s="64"/>
      <c r="G1" s="64"/>
      <c r="H1" s="64"/>
      <c r="I1" s="64"/>
      <c r="J1" s="64"/>
      <c r="K1" s="64"/>
      <c r="L1" s="64"/>
      <c r="M1" s="6"/>
      <c r="N1" s="6"/>
      <c r="O1" s="6"/>
      <c r="P1" s="6"/>
      <c r="Q1" s="6"/>
      <c r="R1" s="6"/>
      <c r="S1" s="6"/>
      <c r="T1" s="6"/>
      <c r="U1" s="6"/>
      <c r="V1" s="6"/>
    </row>
    <row r="2" spans="1:22" ht="18" customHeight="1">
      <c r="A2" s="6"/>
      <c r="B2" s="6"/>
      <c r="C2" s="6"/>
      <c r="D2" s="6"/>
      <c r="E2" s="6"/>
      <c r="F2" s="6"/>
      <c r="G2" s="6"/>
      <c r="H2" s="6"/>
      <c r="I2" s="6"/>
      <c r="J2" s="6"/>
      <c r="K2" s="6"/>
      <c r="L2" s="6"/>
      <c r="M2" s="6"/>
      <c r="N2" s="6"/>
      <c r="O2" s="6"/>
      <c r="P2" s="6"/>
      <c r="Q2" s="6"/>
      <c r="R2" s="6"/>
      <c r="S2" s="6"/>
      <c r="T2" s="6"/>
      <c r="U2" s="6"/>
      <c r="V2" s="6"/>
    </row>
    <row r="3" spans="1:22" ht="18" customHeight="1">
      <c r="A3" s="6"/>
      <c r="B3" s="6"/>
      <c r="C3" s="6"/>
      <c r="D3" s="6"/>
      <c r="E3" s="6"/>
      <c r="F3" s="6"/>
      <c r="G3" s="6"/>
      <c r="H3" s="6"/>
      <c r="I3" s="6"/>
      <c r="J3" s="6"/>
      <c r="K3" s="6"/>
      <c r="L3" s="6"/>
      <c r="M3" s="6"/>
      <c r="N3" s="6"/>
      <c r="O3" s="6"/>
      <c r="P3" s="6"/>
      <c r="Q3" s="6"/>
      <c r="R3" s="6"/>
      <c r="S3" s="6"/>
      <c r="T3" s="6"/>
      <c r="U3" s="6"/>
      <c r="V3" s="6"/>
    </row>
    <row r="4" spans="1:22" ht="18" customHeight="1">
      <c r="A4" s="6"/>
      <c r="B4" s="6"/>
      <c r="C4" s="6"/>
      <c r="D4" s="6"/>
      <c r="E4" s="6"/>
      <c r="F4" s="6"/>
      <c r="G4" s="6"/>
      <c r="H4" s="6"/>
      <c r="I4" s="6"/>
      <c r="J4" s="6"/>
      <c r="K4" s="6"/>
      <c r="L4" s="6"/>
      <c r="M4" s="6"/>
      <c r="N4" s="6"/>
      <c r="O4" s="6"/>
      <c r="P4" s="6"/>
      <c r="Q4" s="6"/>
      <c r="R4" s="6"/>
      <c r="S4" s="6"/>
      <c r="T4" s="6"/>
      <c r="U4" s="6"/>
      <c r="V4" s="6"/>
    </row>
    <row r="5" spans="1:22" ht="18" customHeight="1">
      <c r="A5" s="6"/>
      <c r="B5" s="6"/>
      <c r="C5" s="6"/>
      <c r="D5" s="6"/>
      <c r="E5" s="6"/>
      <c r="F5" s="6"/>
      <c r="G5" s="6"/>
      <c r="H5" s="6"/>
      <c r="I5" s="6"/>
      <c r="J5" s="6"/>
      <c r="K5" s="6"/>
      <c r="L5" s="6"/>
      <c r="M5" s="6"/>
      <c r="N5" s="6"/>
      <c r="O5" s="6"/>
      <c r="P5" s="6"/>
      <c r="Q5" s="6"/>
      <c r="R5" s="6"/>
      <c r="S5" s="6"/>
      <c r="T5" s="6"/>
      <c r="U5" s="6"/>
      <c r="V5" s="6"/>
    </row>
    <row r="6" spans="1:22" ht="18" customHeight="1">
      <c r="A6" s="6"/>
      <c r="B6" s="6"/>
      <c r="C6" s="6"/>
      <c r="D6" s="6"/>
      <c r="E6" s="6"/>
      <c r="F6" s="6"/>
      <c r="G6" s="6"/>
      <c r="H6" s="6"/>
      <c r="I6" s="6"/>
      <c r="J6" s="6"/>
      <c r="K6" s="6"/>
      <c r="L6" s="6"/>
      <c r="M6" s="6"/>
      <c r="N6" s="6"/>
      <c r="O6" s="6"/>
      <c r="P6" s="6"/>
      <c r="Q6" s="6"/>
      <c r="R6" s="6"/>
      <c r="S6" s="6"/>
      <c r="T6" s="6"/>
      <c r="U6" s="6"/>
      <c r="V6" s="6"/>
    </row>
    <row r="7" spans="1:22" ht="18" customHeight="1">
      <c r="A7" s="6"/>
      <c r="B7" s="6"/>
      <c r="C7" s="6"/>
      <c r="D7" s="6"/>
      <c r="E7" s="6"/>
      <c r="F7" s="6"/>
      <c r="G7" s="6"/>
      <c r="H7" s="6"/>
      <c r="I7" s="6"/>
      <c r="J7" s="6"/>
      <c r="K7" s="6"/>
      <c r="L7" s="6"/>
      <c r="M7" s="6"/>
      <c r="N7" s="6"/>
      <c r="O7" s="6"/>
      <c r="P7" s="6"/>
      <c r="Q7" s="6"/>
      <c r="R7" s="6"/>
      <c r="S7" s="6"/>
      <c r="T7" s="6"/>
      <c r="U7" s="6"/>
      <c r="V7" s="6"/>
    </row>
    <row r="8" spans="1:22" ht="18" customHeight="1">
      <c r="A8" s="6"/>
      <c r="B8" s="6"/>
      <c r="C8" s="6"/>
      <c r="D8" s="6"/>
      <c r="E8" s="6"/>
      <c r="F8" s="6"/>
      <c r="G8" s="6"/>
      <c r="H8" s="6"/>
      <c r="I8" s="6"/>
      <c r="J8" s="6"/>
      <c r="K8" s="6"/>
      <c r="L8" s="6"/>
      <c r="M8" s="6"/>
      <c r="N8" s="6"/>
      <c r="O8" s="6"/>
      <c r="P8" s="6"/>
      <c r="Q8" s="6"/>
      <c r="R8" s="6"/>
      <c r="S8" s="6"/>
      <c r="T8" s="6"/>
      <c r="U8" s="6"/>
      <c r="V8" s="6"/>
    </row>
    <row r="9" spans="1:22" ht="18" customHeight="1">
      <c r="A9" s="6"/>
      <c r="B9" s="6"/>
      <c r="C9" s="6"/>
      <c r="D9" s="6"/>
      <c r="E9" s="6"/>
      <c r="F9" s="6"/>
      <c r="G9" s="6"/>
      <c r="H9" s="6"/>
      <c r="I9" s="6"/>
      <c r="J9" s="6"/>
      <c r="K9" s="6"/>
      <c r="L9" s="6"/>
      <c r="M9" s="6"/>
      <c r="N9" s="6"/>
      <c r="O9" s="6"/>
      <c r="P9" s="6"/>
      <c r="Q9" s="6"/>
      <c r="R9" s="6"/>
      <c r="S9" s="6"/>
      <c r="T9" s="6"/>
      <c r="U9" s="6"/>
      <c r="V9" s="6"/>
    </row>
    <row r="10" spans="1:22" ht="18" customHeight="1">
      <c r="A10" s="6"/>
      <c r="B10" s="6"/>
      <c r="C10" s="6"/>
      <c r="D10" s="6"/>
      <c r="E10" s="6"/>
      <c r="F10" s="6"/>
      <c r="G10" s="6"/>
      <c r="H10" s="6"/>
      <c r="I10" s="6"/>
      <c r="J10" s="6"/>
      <c r="K10" s="6"/>
      <c r="L10" s="6"/>
      <c r="M10" s="6"/>
      <c r="N10" s="6"/>
      <c r="O10" s="6"/>
      <c r="P10" s="6"/>
      <c r="Q10" s="6"/>
      <c r="R10" s="6"/>
      <c r="S10" s="6"/>
      <c r="T10" s="6"/>
      <c r="U10" s="6"/>
      <c r="V10" s="6"/>
    </row>
    <row r="11" spans="1:22" ht="18" customHeight="1">
      <c r="A11" s="6"/>
      <c r="B11" s="6"/>
      <c r="C11" s="6"/>
      <c r="D11" s="6"/>
      <c r="E11" s="6"/>
      <c r="F11" s="6"/>
      <c r="G11" s="6"/>
      <c r="H11" s="6"/>
      <c r="I11" s="6"/>
      <c r="J11" s="6"/>
      <c r="K11" s="6"/>
      <c r="L11" s="6"/>
      <c r="M11" s="6"/>
      <c r="N11" s="6"/>
      <c r="O11" s="6"/>
      <c r="P11" s="6"/>
      <c r="Q11" s="6"/>
      <c r="R11" s="6"/>
      <c r="S11" s="6"/>
      <c r="T11" s="6"/>
      <c r="U11" s="6"/>
      <c r="V11" s="6"/>
    </row>
    <row r="12" spans="1:22" ht="18" customHeight="1">
      <c r="A12" s="6"/>
      <c r="B12" s="6"/>
      <c r="C12" s="6"/>
      <c r="D12" s="6"/>
      <c r="E12" s="6"/>
      <c r="F12" s="6"/>
      <c r="G12" s="6"/>
      <c r="H12" s="6"/>
      <c r="I12" s="6"/>
      <c r="J12" s="6"/>
      <c r="K12" s="6"/>
      <c r="L12" s="6"/>
      <c r="M12" s="6"/>
      <c r="N12" s="6"/>
      <c r="O12" s="6"/>
      <c r="P12" s="6"/>
      <c r="Q12" s="6"/>
      <c r="R12" s="6"/>
      <c r="S12" s="6"/>
      <c r="T12" s="6"/>
      <c r="U12" s="6"/>
      <c r="V12" s="6"/>
    </row>
    <row r="13" spans="1:22" ht="18" customHeight="1">
      <c r="A13" s="6"/>
      <c r="B13" s="6"/>
      <c r="C13" s="6"/>
      <c r="D13" s="6"/>
      <c r="E13" s="6"/>
      <c r="F13" s="6"/>
      <c r="G13" s="6"/>
      <c r="H13" s="6"/>
      <c r="I13" s="6"/>
      <c r="J13" s="6"/>
      <c r="K13" s="6"/>
      <c r="L13" s="6"/>
      <c r="M13" s="6"/>
      <c r="N13" s="6"/>
      <c r="O13" s="6"/>
      <c r="P13" s="6"/>
      <c r="Q13" s="6"/>
      <c r="R13" s="6"/>
      <c r="S13" s="6"/>
      <c r="T13" s="6"/>
      <c r="U13" s="6"/>
      <c r="V13" s="6"/>
    </row>
    <row r="14" spans="1:22" ht="18" customHeight="1">
      <c r="A14" s="6"/>
      <c r="B14" s="6"/>
      <c r="C14" s="6"/>
      <c r="D14" s="6"/>
      <c r="E14" s="6"/>
      <c r="F14" s="6"/>
      <c r="G14" s="6"/>
      <c r="H14" s="6"/>
      <c r="I14" s="6"/>
      <c r="J14" s="6"/>
      <c r="K14" s="6"/>
      <c r="L14" s="6"/>
      <c r="M14" s="6"/>
      <c r="N14" s="6"/>
      <c r="O14" s="6"/>
      <c r="P14" s="6"/>
      <c r="Q14" s="6"/>
      <c r="R14" s="6"/>
      <c r="S14" s="6"/>
      <c r="T14" s="6"/>
      <c r="U14" s="6"/>
      <c r="V14" s="6"/>
    </row>
    <row r="15" spans="1:22" ht="18" customHeight="1">
      <c r="A15" s="6"/>
      <c r="B15" s="6"/>
      <c r="C15" s="6"/>
      <c r="D15" s="6"/>
      <c r="E15" s="6"/>
      <c r="F15" s="6"/>
      <c r="G15" s="6"/>
      <c r="H15" s="6"/>
      <c r="I15" s="6"/>
      <c r="J15" s="6"/>
      <c r="K15" s="6"/>
      <c r="L15" s="6"/>
      <c r="M15" s="6"/>
      <c r="N15" s="6"/>
      <c r="O15" s="6"/>
      <c r="P15" s="6"/>
      <c r="Q15" s="6"/>
      <c r="R15" s="6"/>
      <c r="S15" s="6"/>
      <c r="T15" s="6"/>
      <c r="U15" s="6"/>
      <c r="V15" s="6"/>
    </row>
    <row r="16" spans="1:22" ht="18" customHeight="1">
      <c r="A16" s="6"/>
      <c r="B16" s="6"/>
      <c r="C16" s="6"/>
      <c r="D16" s="6"/>
      <c r="E16" s="6"/>
      <c r="F16" s="6"/>
      <c r="G16" s="6"/>
      <c r="H16" s="6"/>
      <c r="I16" s="6"/>
      <c r="J16" s="6"/>
      <c r="K16" s="6"/>
      <c r="L16" s="6"/>
      <c r="M16" s="6"/>
      <c r="N16" s="6"/>
      <c r="O16" s="6"/>
      <c r="P16" s="6"/>
      <c r="Q16" s="6"/>
      <c r="R16" s="6"/>
      <c r="S16" s="6"/>
      <c r="T16" s="6"/>
      <c r="U16" s="6"/>
      <c r="V16" s="6"/>
    </row>
    <row r="17" spans="1:22" ht="18" customHeight="1">
      <c r="A17" s="6"/>
      <c r="B17" s="6"/>
      <c r="C17" s="6"/>
      <c r="D17" s="6"/>
      <c r="E17" s="6"/>
      <c r="F17" s="6"/>
      <c r="G17" s="6"/>
      <c r="H17" s="6"/>
      <c r="I17" s="6"/>
      <c r="J17" s="6"/>
      <c r="K17" s="6"/>
      <c r="L17" s="6"/>
      <c r="M17" s="6"/>
      <c r="N17" s="6"/>
      <c r="O17" s="6"/>
      <c r="P17" s="6"/>
      <c r="Q17" s="6"/>
      <c r="R17" s="6"/>
      <c r="S17" s="6"/>
      <c r="T17" s="6"/>
      <c r="U17" s="6"/>
      <c r="V17" s="6"/>
    </row>
    <row r="18" spans="1:22" ht="15" customHeight="1">
      <c r="A18" s="6"/>
      <c r="B18" s="6"/>
      <c r="C18" s="6"/>
      <c r="D18" s="6"/>
      <c r="E18" s="6"/>
      <c r="F18" s="6"/>
      <c r="G18" s="6"/>
      <c r="H18" s="6"/>
      <c r="I18" s="6"/>
      <c r="J18" s="6"/>
      <c r="K18" s="6"/>
      <c r="L18" s="6"/>
      <c r="M18" s="6"/>
      <c r="N18" s="6"/>
      <c r="O18" s="6"/>
      <c r="P18" s="6"/>
      <c r="Q18" s="6"/>
      <c r="R18" s="6"/>
      <c r="S18" s="6"/>
      <c r="T18" s="6"/>
      <c r="U18" s="6"/>
      <c r="V18" s="6"/>
    </row>
    <row r="19" spans="1:22" ht="15" customHeight="1">
      <c r="A19" s="6"/>
      <c r="B19" s="6"/>
      <c r="C19" s="6"/>
      <c r="D19" s="6"/>
      <c r="E19" s="6"/>
      <c r="F19" s="6"/>
      <c r="G19" s="6"/>
      <c r="H19" s="6"/>
      <c r="I19" s="6"/>
      <c r="J19" s="6"/>
      <c r="K19" s="6"/>
      <c r="L19" s="6"/>
      <c r="M19" s="6"/>
      <c r="N19" s="6"/>
      <c r="O19" s="6"/>
      <c r="P19" s="6"/>
      <c r="Q19" s="6"/>
      <c r="R19" s="6"/>
      <c r="S19" s="6"/>
      <c r="T19" s="6"/>
      <c r="U19" s="6"/>
      <c r="V19" s="6"/>
    </row>
    <row r="20" spans="1:22" ht="15" customHeight="1">
      <c r="A20" s="6"/>
      <c r="B20" s="6"/>
      <c r="C20" s="6"/>
      <c r="D20" s="6"/>
      <c r="E20" s="6"/>
      <c r="F20" s="6"/>
      <c r="G20" s="6"/>
      <c r="H20" s="6"/>
      <c r="I20" s="6"/>
      <c r="J20" s="6"/>
      <c r="K20" s="6"/>
      <c r="L20" s="6"/>
      <c r="M20" s="6"/>
      <c r="N20" s="6"/>
      <c r="O20" s="6"/>
      <c r="P20" s="6"/>
      <c r="Q20" s="6"/>
      <c r="R20" s="6"/>
      <c r="S20" s="6"/>
      <c r="T20" s="6"/>
      <c r="U20" s="6"/>
      <c r="V20" s="6"/>
    </row>
    <row r="21" spans="1:22" ht="15" customHeight="1">
      <c r="A21" s="6"/>
      <c r="B21" s="6"/>
      <c r="C21" s="6"/>
      <c r="D21" s="6"/>
      <c r="E21" s="6"/>
      <c r="F21" s="6"/>
      <c r="G21" s="6"/>
      <c r="H21" s="6"/>
      <c r="I21" s="6"/>
      <c r="J21" s="6"/>
      <c r="K21" s="6"/>
      <c r="L21" s="6"/>
      <c r="M21" s="6"/>
      <c r="N21" s="6"/>
      <c r="O21" s="6"/>
      <c r="P21" s="14" t="s">
        <v>20</v>
      </c>
      <c r="Q21" s="6"/>
      <c r="R21" s="6"/>
      <c r="S21" s="6"/>
      <c r="T21" s="6"/>
      <c r="U21" s="6"/>
      <c r="V21" s="6"/>
    </row>
    <row r="22" spans="1:22" ht="15" customHeight="1">
      <c r="A22" s="6"/>
      <c r="B22" s="6"/>
      <c r="C22" s="15"/>
      <c r="D22" s="45"/>
      <c r="E22" s="45"/>
      <c r="F22" s="45"/>
      <c r="G22" s="45"/>
      <c r="H22" s="45"/>
      <c r="I22" s="45"/>
      <c r="J22" s="16"/>
      <c r="K22" s="16"/>
      <c r="L22" s="6"/>
      <c r="M22" s="6"/>
      <c r="N22" s="6"/>
      <c r="O22" s="6"/>
      <c r="P22" s="15"/>
      <c r="Q22" s="65" t="s">
        <v>1</v>
      </c>
      <c r="R22" s="65"/>
      <c r="S22" s="65"/>
      <c r="T22" s="65"/>
      <c r="U22" s="65"/>
      <c r="V22" s="65"/>
    </row>
    <row r="23" spans="1:22" ht="34.5" customHeight="1">
      <c r="A23" s="6"/>
      <c r="B23" s="6"/>
      <c r="C23" s="66" t="s">
        <v>0</v>
      </c>
      <c r="D23" s="66" t="s">
        <v>12</v>
      </c>
      <c r="E23" s="66"/>
      <c r="F23" s="66" t="s">
        <v>13</v>
      </c>
      <c r="G23" s="66"/>
      <c r="H23" s="66" t="s">
        <v>14</v>
      </c>
      <c r="I23" s="66"/>
      <c r="J23" s="68" t="s">
        <v>9</v>
      </c>
      <c r="K23" s="68" t="s">
        <v>10</v>
      </c>
      <c r="L23" s="6"/>
      <c r="M23" s="6"/>
      <c r="N23" s="6"/>
      <c r="O23" s="6"/>
      <c r="P23" s="70" t="s">
        <v>0</v>
      </c>
      <c r="Q23" s="60" t="s">
        <v>12</v>
      </c>
      <c r="R23" s="60"/>
      <c r="S23" s="60" t="s">
        <v>13</v>
      </c>
      <c r="T23" s="60"/>
      <c r="U23" s="60" t="s">
        <v>14</v>
      </c>
      <c r="V23" s="60"/>
    </row>
    <row r="24" spans="1:22" ht="35.25" customHeight="1">
      <c r="A24" s="6"/>
      <c r="B24" s="6"/>
      <c r="C24" s="67"/>
      <c r="D24" s="7" t="s">
        <v>2</v>
      </c>
      <c r="E24" s="43" t="s">
        <v>11</v>
      </c>
      <c r="F24" s="7" t="s">
        <v>2</v>
      </c>
      <c r="G24" s="43" t="s">
        <v>11</v>
      </c>
      <c r="H24" s="7" t="s">
        <v>2</v>
      </c>
      <c r="I24" s="43" t="s">
        <v>11</v>
      </c>
      <c r="J24" s="69"/>
      <c r="K24" s="69"/>
      <c r="L24" s="6"/>
      <c r="M24" s="6"/>
      <c r="N24" s="6"/>
      <c r="O24" s="6"/>
      <c r="P24" s="71"/>
      <c r="Q24" s="46" t="s">
        <v>2</v>
      </c>
      <c r="R24" s="46" t="s">
        <v>3</v>
      </c>
      <c r="S24" s="46" t="s">
        <v>2</v>
      </c>
      <c r="T24" s="46" t="s">
        <v>3</v>
      </c>
      <c r="U24" s="46" t="s">
        <v>2</v>
      </c>
      <c r="V24" s="46" t="s">
        <v>3</v>
      </c>
    </row>
    <row r="25" spans="1:22" ht="15" hidden="1" customHeight="1">
      <c r="A25" s="6"/>
      <c r="B25" s="6"/>
      <c r="C25" s="8" t="s">
        <v>31</v>
      </c>
      <c r="D25" s="26">
        <f>+'Income Withholding'!B3</f>
        <v>3543</v>
      </c>
      <c r="E25" s="27"/>
      <c r="F25" s="26">
        <f>+'Income Withholding'!D3</f>
        <v>482</v>
      </c>
      <c r="G25" s="27"/>
      <c r="H25" s="26"/>
      <c r="I25" s="17"/>
      <c r="J25" s="12"/>
      <c r="K25" s="12"/>
      <c r="L25" s="6"/>
      <c r="M25" s="6"/>
      <c r="N25" s="6"/>
      <c r="O25" s="6"/>
      <c r="P25" s="8" t="s">
        <v>31</v>
      </c>
      <c r="Q25" s="18">
        <v>3543</v>
      </c>
      <c r="R25" s="18"/>
      <c r="S25" s="19">
        <v>482</v>
      </c>
      <c r="T25" s="18"/>
      <c r="U25" s="18"/>
      <c r="V25" s="18"/>
    </row>
    <row r="26" spans="1:22" ht="15" hidden="1" customHeight="1">
      <c r="A26" s="6"/>
      <c r="B26" s="6"/>
      <c r="C26" s="8" t="s">
        <v>30</v>
      </c>
      <c r="D26" s="26">
        <f>+'Income Withholding'!B4</f>
        <v>2856</v>
      </c>
      <c r="E26" s="27"/>
      <c r="F26" s="26">
        <f>+'Income Withholding'!D4</f>
        <v>4508</v>
      </c>
      <c r="G26" s="27"/>
      <c r="H26" s="26"/>
      <c r="I26" s="17"/>
      <c r="J26" s="12"/>
      <c r="K26" s="12"/>
      <c r="L26" s="6"/>
      <c r="M26" s="6"/>
      <c r="N26" s="6"/>
      <c r="O26" s="6"/>
      <c r="P26" s="8" t="s">
        <v>30</v>
      </c>
      <c r="Q26" s="9">
        <v>2856</v>
      </c>
      <c r="R26" s="18"/>
      <c r="S26" s="19">
        <v>4508</v>
      </c>
      <c r="T26" s="18"/>
      <c r="U26" s="18"/>
      <c r="V26" s="18"/>
    </row>
    <row r="27" spans="1:22" ht="15" hidden="1" customHeight="1">
      <c r="A27" s="6"/>
      <c r="B27" s="6"/>
      <c r="C27" s="8" t="s">
        <v>29</v>
      </c>
      <c r="D27" s="26">
        <f>+'Income Withholding'!B5</f>
        <v>7999</v>
      </c>
      <c r="E27" s="27"/>
      <c r="F27" s="26">
        <f>+'Income Withholding'!D5</f>
        <v>9058</v>
      </c>
      <c r="G27" s="27"/>
      <c r="H27" s="26"/>
      <c r="I27" s="17"/>
      <c r="J27" s="12"/>
      <c r="K27" s="12"/>
      <c r="L27" s="6"/>
      <c r="M27" s="6"/>
      <c r="N27" s="6"/>
      <c r="O27" s="6"/>
      <c r="P27" s="8" t="s">
        <v>29</v>
      </c>
      <c r="Q27" s="9">
        <v>7999</v>
      </c>
      <c r="R27" s="18"/>
      <c r="S27" s="19">
        <v>9058</v>
      </c>
      <c r="T27" s="18"/>
      <c r="U27" s="18"/>
      <c r="V27" s="18"/>
    </row>
    <row r="28" spans="1:22" ht="15" hidden="1" customHeight="1">
      <c r="A28" s="6"/>
      <c r="B28" s="6"/>
      <c r="C28" s="8" t="s">
        <v>28</v>
      </c>
      <c r="D28" s="26">
        <f>+'Income Withholding'!B6</f>
        <v>17076</v>
      </c>
      <c r="E28" s="27"/>
      <c r="F28" s="26">
        <f>+'Income Withholding'!D6</f>
        <v>16296</v>
      </c>
      <c r="G28" s="27"/>
      <c r="H28" s="26"/>
      <c r="I28" s="17"/>
      <c r="J28" s="12"/>
      <c r="K28" s="12"/>
      <c r="L28" s="6"/>
      <c r="M28" s="6"/>
      <c r="N28" s="6"/>
      <c r="O28" s="6"/>
      <c r="P28" s="8" t="s">
        <v>28</v>
      </c>
      <c r="Q28" s="9">
        <v>17076</v>
      </c>
      <c r="R28" s="18"/>
      <c r="S28" s="19">
        <v>16296</v>
      </c>
      <c r="T28" s="18"/>
      <c r="U28" s="18"/>
      <c r="V28" s="18"/>
    </row>
    <row r="29" spans="1:22" ht="15" hidden="1" customHeight="1">
      <c r="A29" s="6"/>
      <c r="B29" s="6"/>
      <c r="C29" s="8" t="s">
        <v>27</v>
      </c>
      <c r="D29" s="26">
        <f>+'Income Withholding'!B7</f>
        <v>21389</v>
      </c>
      <c r="E29" s="27"/>
      <c r="F29" s="26">
        <f>+'Income Withholding'!D7</f>
        <v>21498</v>
      </c>
      <c r="G29" s="27"/>
      <c r="H29" s="26"/>
      <c r="I29" s="17"/>
      <c r="J29" s="12"/>
      <c r="K29" s="12"/>
      <c r="L29" s="6"/>
      <c r="M29" s="6"/>
      <c r="N29" s="6"/>
      <c r="O29" s="6"/>
      <c r="P29" s="8" t="s">
        <v>27</v>
      </c>
      <c r="Q29" s="9">
        <v>21389</v>
      </c>
      <c r="R29" s="18"/>
      <c r="S29" s="19">
        <v>21498</v>
      </c>
      <c r="T29" s="18"/>
      <c r="U29" s="18"/>
      <c r="V29" s="18"/>
    </row>
    <row r="30" spans="1:22" ht="15" hidden="1" customHeight="1">
      <c r="A30" s="6"/>
      <c r="B30" s="6"/>
      <c r="C30" s="8" t="s">
        <v>26</v>
      </c>
      <c r="D30" s="26">
        <f>+'Income Withholding'!B8</f>
        <v>22763</v>
      </c>
      <c r="E30" s="27"/>
      <c r="F30" s="26">
        <f>+'Income Withholding'!D8</f>
        <v>26961</v>
      </c>
      <c r="G30" s="27"/>
      <c r="H30" s="26"/>
      <c r="I30" s="17"/>
      <c r="J30" s="12"/>
      <c r="K30" s="12"/>
      <c r="L30" s="6"/>
      <c r="M30" s="6"/>
      <c r="N30" s="6"/>
      <c r="O30" s="6"/>
      <c r="P30" s="8" t="s">
        <v>26</v>
      </c>
      <c r="Q30" s="9">
        <v>22763</v>
      </c>
      <c r="R30" s="18"/>
      <c r="S30" s="19">
        <v>26961</v>
      </c>
      <c r="T30" s="18"/>
      <c r="U30" s="18"/>
      <c r="V30" s="18"/>
    </row>
    <row r="31" spans="1:22" ht="15" hidden="1" customHeight="1">
      <c r="A31" s="6"/>
      <c r="B31" s="6"/>
      <c r="C31" s="8">
        <v>1992</v>
      </c>
      <c r="D31" s="26">
        <f>+'Income Withholding'!B9</f>
        <v>19865</v>
      </c>
      <c r="E31" s="27"/>
      <c r="F31" s="26">
        <f>+'Income Withholding'!D9</f>
        <v>23588</v>
      </c>
      <c r="G31" s="27"/>
      <c r="H31" s="26"/>
      <c r="I31" s="17"/>
      <c r="J31" s="12"/>
      <c r="K31" s="12"/>
      <c r="L31" s="6"/>
      <c r="M31" s="6"/>
      <c r="N31" s="6"/>
      <c r="O31" s="6"/>
      <c r="P31" s="8">
        <v>1992</v>
      </c>
      <c r="Q31" s="9">
        <v>19865</v>
      </c>
      <c r="R31" s="18"/>
      <c r="S31" s="19">
        <v>23588</v>
      </c>
      <c r="T31" s="18"/>
      <c r="U31" s="18"/>
      <c r="V31" s="18"/>
    </row>
    <row r="32" spans="1:22" ht="12.75" hidden="1" customHeight="1">
      <c r="A32" s="6"/>
      <c r="B32" s="6"/>
      <c r="C32" s="20">
        <v>1993</v>
      </c>
      <c r="D32" s="26">
        <f>+'Income Withholding'!B10</f>
        <v>24526</v>
      </c>
      <c r="E32" s="27">
        <f>+'Income Withholding'!C10/1000000</f>
        <v>5.075113</v>
      </c>
      <c r="F32" s="26">
        <f>+'Income Withholding'!D10</f>
        <v>33807</v>
      </c>
      <c r="G32" s="27">
        <f>+'Income Withholding'!E10/1000000</f>
        <v>9.3378580000000007</v>
      </c>
      <c r="H32" s="26">
        <f>+'Income Withholding'!F10</f>
        <v>58333</v>
      </c>
      <c r="I32" s="27">
        <f>+'Income Withholding'!G10/1000000</f>
        <v>14.412971000000001</v>
      </c>
      <c r="J32" s="21">
        <f>+(E32*1000000)/D32</f>
        <v>206.9278724618772</v>
      </c>
      <c r="K32" s="21">
        <f>+(G32*1000000)/F32</f>
        <v>276.2107847487207</v>
      </c>
      <c r="L32" s="6"/>
      <c r="M32" s="6"/>
      <c r="N32" s="6"/>
      <c r="O32" s="6"/>
      <c r="P32" s="8">
        <v>1993</v>
      </c>
      <c r="Q32" s="9">
        <v>24526</v>
      </c>
      <c r="R32" s="22">
        <v>5075113</v>
      </c>
      <c r="S32" s="19">
        <v>33807</v>
      </c>
      <c r="T32" s="22">
        <v>9337858</v>
      </c>
      <c r="U32" s="23">
        <f>S32+Q32</f>
        <v>58333</v>
      </c>
      <c r="V32" s="24">
        <f t="shared" ref="V32:V38" si="0">SUM(T32+R32)</f>
        <v>14412971</v>
      </c>
    </row>
    <row r="33" spans="1:22" ht="12.75" hidden="1" customHeight="1">
      <c r="A33" s="6"/>
      <c r="B33" s="6"/>
      <c r="C33" s="20">
        <v>1994</v>
      </c>
      <c r="D33" s="26">
        <f>+'Income Withholding'!B11</f>
        <v>23121</v>
      </c>
      <c r="E33" s="27">
        <f>+'Income Withholding'!C11/1000000</f>
        <v>4.7631269999999999</v>
      </c>
      <c r="F33" s="26">
        <f>+'Income Withholding'!D11</f>
        <v>35349</v>
      </c>
      <c r="G33" s="27">
        <f>+'Income Withholding'!E11/1000000</f>
        <v>9.6170120000000008</v>
      </c>
      <c r="H33" s="26">
        <f>+'Income Withholding'!F11</f>
        <v>58470</v>
      </c>
      <c r="I33" s="27">
        <f>+'Income Withholding'!G11/1000000</f>
        <v>14.380139</v>
      </c>
      <c r="J33" s="21">
        <f t="shared" ref="J33:J58" si="1">+(E33*1000000)/D33</f>
        <v>206.00869339561439</v>
      </c>
      <c r="K33" s="21">
        <f t="shared" ref="K33:K58" si="2">+(G33*1000000)/F33</f>
        <v>272.05895499165462</v>
      </c>
      <c r="L33" s="6"/>
      <c r="M33" s="6"/>
      <c r="N33" s="6"/>
      <c r="O33" s="6"/>
      <c r="P33" s="8">
        <v>1994</v>
      </c>
      <c r="Q33" s="19">
        <v>23121</v>
      </c>
      <c r="R33" s="22">
        <v>4763127</v>
      </c>
      <c r="S33" s="19">
        <v>35349</v>
      </c>
      <c r="T33" s="22">
        <v>9617012</v>
      </c>
      <c r="U33" s="23">
        <f>S33+Q33</f>
        <v>58470</v>
      </c>
      <c r="V33" s="24">
        <f t="shared" si="0"/>
        <v>14380139</v>
      </c>
    </row>
    <row r="34" spans="1:22" ht="12" hidden="1" customHeight="1">
      <c r="A34" s="6"/>
      <c r="B34" s="6"/>
      <c r="C34" s="20">
        <v>1995</v>
      </c>
      <c r="D34" s="26">
        <f>+'Income Withholding'!B12</f>
        <v>29207</v>
      </c>
      <c r="E34" s="27">
        <f>+'Income Withholding'!C12/1000000</f>
        <v>5.5579919999999996</v>
      </c>
      <c r="F34" s="26">
        <f>+'Income Withholding'!D12</f>
        <v>50363</v>
      </c>
      <c r="G34" s="27">
        <f>+'Income Withholding'!E12/1000000</f>
        <v>13.728942</v>
      </c>
      <c r="H34" s="26">
        <f>+'Income Withholding'!F12</f>
        <v>79570</v>
      </c>
      <c r="I34" s="27">
        <f>+'Income Withholding'!G12/1000000</f>
        <v>19.286933999999999</v>
      </c>
      <c r="J34" s="21">
        <f t="shared" si="1"/>
        <v>190.29657273941177</v>
      </c>
      <c r="K34" s="21">
        <f t="shared" si="2"/>
        <v>272.59976570101065</v>
      </c>
      <c r="L34" s="6"/>
      <c r="M34" s="6"/>
      <c r="N34" s="6"/>
      <c r="O34" s="6"/>
      <c r="P34" s="8">
        <v>1995</v>
      </c>
      <c r="Q34" s="23">
        <v>29207</v>
      </c>
      <c r="R34" s="24">
        <v>5557992</v>
      </c>
      <c r="S34" s="23">
        <v>50363</v>
      </c>
      <c r="T34" s="24">
        <v>13728942</v>
      </c>
      <c r="U34" s="23">
        <f t="shared" ref="U34:U40" si="3">S34+Q34</f>
        <v>79570</v>
      </c>
      <c r="V34" s="24">
        <f t="shared" si="0"/>
        <v>19286934</v>
      </c>
    </row>
    <row r="35" spans="1:22" ht="12.75" hidden="1" customHeight="1">
      <c r="A35" s="6"/>
      <c r="B35" s="6"/>
      <c r="C35" s="20">
        <v>1996</v>
      </c>
      <c r="D35" s="26">
        <f>+'Income Withholding'!B13</f>
        <v>30759</v>
      </c>
      <c r="E35" s="27">
        <f>+'Income Withholding'!C13/1000000</f>
        <v>5.6268739999999999</v>
      </c>
      <c r="F35" s="26">
        <f>+'Income Withholding'!D13</f>
        <v>59385</v>
      </c>
      <c r="G35" s="27">
        <f>+'Income Withholding'!E13/1000000</f>
        <v>16.280460999999999</v>
      </c>
      <c r="H35" s="26">
        <f>+'Income Withholding'!F13</f>
        <v>90144</v>
      </c>
      <c r="I35" s="27">
        <f>+'Income Withholding'!G13/1000000</f>
        <v>21.907335</v>
      </c>
      <c r="J35" s="21">
        <f t="shared" si="1"/>
        <v>182.93423063168504</v>
      </c>
      <c r="K35" s="21">
        <f t="shared" si="2"/>
        <v>274.15106508377534</v>
      </c>
      <c r="L35" s="6"/>
      <c r="M35" s="6"/>
      <c r="N35" s="6"/>
      <c r="O35" s="6"/>
      <c r="P35" s="8">
        <v>1996</v>
      </c>
      <c r="Q35" s="23">
        <v>30759</v>
      </c>
      <c r="R35" s="24">
        <v>5626874</v>
      </c>
      <c r="S35" s="23">
        <v>59385</v>
      </c>
      <c r="T35" s="24">
        <v>16280461</v>
      </c>
      <c r="U35" s="23">
        <f t="shared" si="3"/>
        <v>90144</v>
      </c>
      <c r="V35" s="24">
        <f t="shared" si="0"/>
        <v>21907335</v>
      </c>
    </row>
    <row r="36" spans="1:22" ht="17.100000000000001" hidden="1" customHeight="1">
      <c r="A36" s="6"/>
      <c r="B36" s="6"/>
      <c r="C36" s="20">
        <v>1997</v>
      </c>
      <c r="D36" s="26">
        <f>+'Income Withholding'!B14</f>
        <v>28575</v>
      </c>
      <c r="E36" s="27">
        <f>+'Income Withholding'!C14/1000000</f>
        <v>5.1257760000000001</v>
      </c>
      <c r="F36" s="26">
        <f>+'Income Withholding'!D14</f>
        <v>64001</v>
      </c>
      <c r="G36" s="27">
        <f>+'Income Withholding'!E14/1000000</f>
        <v>18.219650999999999</v>
      </c>
      <c r="H36" s="26">
        <f>+'Income Withholding'!F14</f>
        <v>92576</v>
      </c>
      <c r="I36" s="27">
        <f>+'Income Withholding'!G14/1000000</f>
        <v>23.345427000000001</v>
      </c>
      <c r="J36" s="21">
        <f t="shared" si="1"/>
        <v>179.37973753280841</v>
      </c>
      <c r="K36" s="21">
        <f t="shared" si="2"/>
        <v>284.67759878751895</v>
      </c>
      <c r="L36" s="6"/>
      <c r="M36" s="6"/>
      <c r="N36" s="6"/>
      <c r="O36" s="6"/>
      <c r="P36" s="8">
        <v>1997</v>
      </c>
      <c r="Q36" s="23">
        <v>28575</v>
      </c>
      <c r="R36" s="24">
        <v>5125776</v>
      </c>
      <c r="S36" s="23">
        <v>64001</v>
      </c>
      <c r="T36" s="24">
        <v>18219651</v>
      </c>
      <c r="U36" s="23">
        <f t="shared" si="3"/>
        <v>92576</v>
      </c>
      <c r="V36" s="24">
        <f t="shared" si="0"/>
        <v>23345427</v>
      </c>
    </row>
    <row r="37" spans="1:22" ht="17.100000000000001" customHeight="1">
      <c r="A37" s="6"/>
      <c r="B37" s="6"/>
      <c r="C37" s="25">
        <v>1998</v>
      </c>
      <c r="D37" s="26">
        <f>+'Income Withholding'!B15</f>
        <v>27447</v>
      </c>
      <c r="E37" s="27">
        <f>+'Income Withholding'!C15/1000000</f>
        <v>4.5789900000000001</v>
      </c>
      <c r="F37" s="26">
        <f>+'Income Withholding'!D15</f>
        <v>75412</v>
      </c>
      <c r="G37" s="27">
        <f>+'Income Withholding'!E15/1000000</f>
        <v>20.033825</v>
      </c>
      <c r="H37" s="26">
        <f>+'Income Withholding'!F15</f>
        <v>102859</v>
      </c>
      <c r="I37" s="27">
        <f>+'Income Withholding'!G15/1000000</f>
        <v>24.612815000000001</v>
      </c>
      <c r="J37" s="28">
        <f t="shared" si="1"/>
        <v>166.83025467264181</v>
      </c>
      <c r="K37" s="28">
        <f t="shared" si="2"/>
        <v>265.65831697873017</v>
      </c>
      <c r="L37" s="6"/>
      <c r="M37" s="6"/>
      <c r="N37" s="6"/>
      <c r="O37" s="6"/>
      <c r="P37" s="8">
        <v>1998</v>
      </c>
      <c r="Q37" s="23">
        <v>27447</v>
      </c>
      <c r="R37" s="24">
        <v>4578990</v>
      </c>
      <c r="S37" s="23">
        <v>75412</v>
      </c>
      <c r="T37" s="24">
        <v>20033825</v>
      </c>
      <c r="U37" s="23">
        <f t="shared" si="3"/>
        <v>102859</v>
      </c>
      <c r="V37" s="24">
        <f t="shared" si="0"/>
        <v>24612815</v>
      </c>
    </row>
    <row r="38" spans="1:22" ht="17.100000000000001" customHeight="1">
      <c r="A38" s="6"/>
      <c r="B38" s="6"/>
      <c r="C38" s="25">
        <v>1999</v>
      </c>
      <c r="D38" s="26">
        <f>+'Income Withholding'!B16</f>
        <v>28229</v>
      </c>
      <c r="E38" s="27">
        <f>+'Income Withholding'!C16/1000000</f>
        <v>4.7343330000000003</v>
      </c>
      <c r="F38" s="26">
        <f>+'Income Withholding'!D16</f>
        <v>85076</v>
      </c>
      <c r="G38" s="27">
        <f>+'Income Withholding'!E16/1000000</f>
        <v>20.198466</v>
      </c>
      <c r="H38" s="26">
        <f>+'Income Withholding'!F16</f>
        <v>113305</v>
      </c>
      <c r="I38" s="27">
        <f>+'Income Withholding'!G16/1000000</f>
        <v>24.932798999999999</v>
      </c>
      <c r="J38" s="28">
        <f t="shared" si="1"/>
        <v>167.71167947855042</v>
      </c>
      <c r="K38" s="28">
        <f t="shared" si="2"/>
        <v>237.41673327377873</v>
      </c>
      <c r="L38" s="6"/>
      <c r="M38" s="6"/>
      <c r="N38" s="6"/>
      <c r="O38" s="6"/>
      <c r="P38" s="8">
        <v>1999</v>
      </c>
      <c r="Q38" s="23">
        <v>28229</v>
      </c>
      <c r="R38" s="24">
        <v>4734333</v>
      </c>
      <c r="S38" s="23">
        <v>85076</v>
      </c>
      <c r="T38" s="24">
        <v>20198466</v>
      </c>
      <c r="U38" s="23">
        <f t="shared" si="3"/>
        <v>113305</v>
      </c>
      <c r="V38" s="24">
        <f t="shared" si="0"/>
        <v>24932799</v>
      </c>
    </row>
    <row r="39" spans="1:22" ht="17.100000000000001" customHeight="1">
      <c r="A39" s="6"/>
      <c r="B39" s="6"/>
      <c r="C39" s="25">
        <v>2000</v>
      </c>
      <c r="D39" s="26">
        <f>+'Income Withholding'!B17</f>
        <v>36310</v>
      </c>
      <c r="E39" s="27">
        <f>+'Income Withholding'!C17/1000000</f>
        <v>6.1181619999999999</v>
      </c>
      <c r="F39" s="26">
        <f>+'Income Withholding'!D17</f>
        <v>125690</v>
      </c>
      <c r="G39" s="27">
        <f>+'Income Withholding'!E17/1000000</f>
        <v>37.803919</v>
      </c>
      <c r="H39" s="26">
        <f>+'Income Withholding'!F17</f>
        <v>162000</v>
      </c>
      <c r="I39" s="27">
        <f>+'Income Withholding'!G17/1000000</f>
        <v>43.922080999999999</v>
      </c>
      <c r="J39" s="28">
        <f t="shared" si="1"/>
        <v>168.49798953456349</v>
      </c>
      <c r="K39" s="28">
        <f t="shared" si="2"/>
        <v>300.77109555254992</v>
      </c>
      <c r="L39" s="6"/>
      <c r="M39" s="6"/>
      <c r="N39" s="6"/>
      <c r="O39" s="6"/>
      <c r="P39" s="8">
        <v>2000</v>
      </c>
      <c r="Q39" s="23">
        <v>36310</v>
      </c>
      <c r="R39" s="24">
        <v>6118162</v>
      </c>
      <c r="S39" s="23">
        <v>125690</v>
      </c>
      <c r="T39" s="24">
        <v>37803919</v>
      </c>
      <c r="U39" s="23">
        <f t="shared" si="3"/>
        <v>162000</v>
      </c>
      <c r="V39" s="24">
        <f>SUM(T39+R39)</f>
        <v>43922081</v>
      </c>
    </row>
    <row r="40" spans="1:22" ht="17.100000000000001" customHeight="1">
      <c r="A40" s="6"/>
      <c r="B40" s="6"/>
      <c r="C40" s="25">
        <v>2001</v>
      </c>
      <c r="D40" s="26">
        <f>+'Income Withholding'!B18</f>
        <v>42921</v>
      </c>
      <c r="E40" s="27">
        <f>+'Income Withholding'!C18/1000000</f>
        <v>7.4103830000000004</v>
      </c>
      <c r="F40" s="26">
        <f>+'Income Withholding'!D18</f>
        <v>167171</v>
      </c>
      <c r="G40" s="27">
        <f>+'Income Withholding'!E18/1000000</f>
        <v>51.701076999999998</v>
      </c>
      <c r="H40" s="26">
        <f>+'Income Withholding'!F18</f>
        <v>210092</v>
      </c>
      <c r="I40" s="27">
        <f>+'Income Withholding'!G18/1000000</f>
        <v>59.111460000000001</v>
      </c>
      <c r="J40" s="28">
        <f t="shared" si="1"/>
        <v>172.65168565504067</v>
      </c>
      <c r="K40" s="28">
        <f t="shared" si="2"/>
        <v>309.27060913675217</v>
      </c>
      <c r="L40" s="6"/>
      <c r="M40" s="6"/>
      <c r="N40" s="6"/>
      <c r="O40" s="6"/>
      <c r="P40" s="8">
        <v>2001</v>
      </c>
      <c r="Q40" s="23">
        <v>42921</v>
      </c>
      <c r="R40" s="24">
        <v>7410383</v>
      </c>
      <c r="S40" s="23">
        <v>167171</v>
      </c>
      <c r="T40" s="24">
        <v>51701077</v>
      </c>
      <c r="U40" s="23">
        <f t="shared" si="3"/>
        <v>210092</v>
      </c>
      <c r="V40" s="24">
        <f>SUM(T40+R40)</f>
        <v>59111460</v>
      </c>
    </row>
    <row r="41" spans="1:22" ht="15" customHeight="1">
      <c r="A41" s="6"/>
      <c r="B41" s="6"/>
      <c r="C41" s="25">
        <v>2002</v>
      </c>
      <c r="D41" s="26">
        <f>+'Income Withholding'!B19</f>
        <v>40006</v>
      </c>
      <c r="E41" s="27">
        <f>+'Income Withholding'!C19/1000000</f>
        <v>6.9013629999999999</v>
      </c>
      <c r="F41" s="26">
        <f>+'Income Withholding'!D19</f>
        <v>161942</v>
      </c>
      <c r="G41" s="27">
        <f>+'Income Withholding'!E19/1000000</f>
        <v>51.483162999999998</v>
      </c>
      <c r="H41" s="26">
        <f>+'Income Withholding'!F19</f>
        <v>201948</v>
      </c>
      <c r="I41" s="27">
        <f>+'Income Withholding'!G19/1000000</f>
        <v>58.384526000000001</v>
      </c>
      <c r="J41" s="28">
        <f t="shared" si="1"/>
        <v>172.50819877018446</v>
      </c>
      <c r="K41" s="28">
        <f t="shared" si="2"/>
        <v>317.91112250064839</v>
      </c>
      <c r="L41" s="6"/>
      <c r="M41" s="6"/>
      <c r="N41" s="6"/>
      <c r="O41" s="6"/>
      <c r="P41" s="8">
        <v>2002</v>
      </c>
      <c r="Q41" s="23">
        <v>40006</v>
      </c>
      <c r="R41" s="24">
        <v>6901363</v>
      </c>
      <c r="S41" s="23">
        <v>161942</v>
      </c>
      <c r="T41" s="24">
        <v>51483163</v>
      </c>
      <c r="U41" s="23">
        <f t="shared" ref="U41:U58" si="4">Q41+S41</f>
        <v>201948</v>
      </c>
      <c r="V41" s="24">
        <f t="shared" ref="V41:V58" si="5">SUM(R41,T41)</f>
        <v>58384526</v>
      </c>
    </row>
    <row r="42" spans="1:22" ht="15" customHeight="1">
      <c r="A42" s="6"/>
      <c r="B42" s="6"/>
      <c r="C42" s="25">
        <v>2003</v>
      </c>
      <c r="D42" s="26">
        <f>+'Income Withholding'!B20</f>
        <v>43691</v>
      </c>
      <c r="E42" s="27">
        <f>+'Income Withholding'!C20/1000000</f>
        <v>7.8409680000000002</v>
      </c>
      <c r="F42" s="26">
        <f>+'Income Withholding'!D20</f>
        <v>170753</v>
      </c>
      <c r="G42" s="27">
        <f>+'Income Withholding'!E20/1000000</f>
        <v>55.549272000000002</v>
      </c>
      <c r="H42" s="26">
        <f>+'Income Withholding'!F20</f>
        <v>214444</v>
      </c>
      <c r="I42" s="27">
        <f>+'Income Withholding'!G20/1000000</f>
        <v>63.390239999999999</v>
      </c>
      <c r="J42" s="28">
        <f t="shared" si="1"/>
        <v>179.46414593394522</v>
      </c>
      <c r="K42" s="28">
        <f t="shared" si="2"/>
        <v>325.31944973148347</v>
      </c>
      <c r="L42" s="6"/>
      <c r="M42" s="6"/>
      <c r="N42" s="6"/>
      <c r="O42" s="6"/>
      <c r="P42" s="8">
        <v>2003</v>
      </c>
      <c r="Q42" s="23">
        <v>43691</v>
      </c>
      <c r="R42" s="24">
        <v>7840968</v>
      </c>
      <c r="S42" s="23">
        <v>170753</v>
      </c>
      <c r="T42" s="24">
        <v>55549272</v>
      </c>
      <c r="U42" s="23">
        <f t="shared" si="4"/>
        <v>214444</v>
      </c>
      <c r="V42" s="24">
        <f t="shared" si="5"/>
        <v>63390240</v>
      </c>
    </row>
    <row r="43" spans="1:22" ht="15" customHeight="1">
      <c r="A43" s="6"/>
      <c r="B43" s="6"/>
      <c r="C43" s="25">
        <v>2004</v>
      </c>
      <c r="D43" s="26">
        <f>+'Income Withholding'!B21</f>
        <v>44682</v>
      </c>
      <c r="E43" s="27">
        <f>+'Income Withholding'!C21/1000000</f>
        <v>8.3778670000000002</v>
      </c>
      <c r="F43" s="26">
        <f>+'Income Withholding'!D21</f>
        <v>166743</v>
      </c>
      <c r="G43" s="27">
        <f>+'Income Withholding'!E21/1000000</f>
        <v>55.937106999999997</v>
      </c>
      <c r="H43" s="26">
        <f>+'Income Withholding'!F21</f>
        <v>211425</v>
      </c>
      <c r="I43" s="27">
        <f>+'Income Withholding'!G21/1000000</f>
        <v>64.314974000000007</v>
      </c>
      <c r="J43" s="28">
        <f t="shared" si="1"/>
        <v>187.49982095698491</v>
      </c>
      <c r="K43" s="28">
        <f t="shared" si="2"/>
        <v>335.46899719928274</v>
      </c>
      <c r="L43" s="6"/>
      <c r="M43" s="6"/>
      <c r="N43" s="6"/>
      <c r="O43" s="6"/>
      <c r="P43" s="8">
        <v>2004</v>
      </c>
      <c r="Q43" s="23">
        <v>44682</v>
      </c>
      <c r="R43" s="24">
        <v>8377867</v>
      </c>
      <c r="S43" s="23">
        <v>166743</v>
      </c>
      <c r="T43" s="24">
        <v>55937107</v>
      </c>
      <c r="U43" s="23">
        <f t="shared" si="4"/>
        <v>211425</v>
      </c>
      <c r="V43" s="24">
        <f t="shared" si="5"/>
        <v>64314974</v>
      </c>
    </row>
    <row r="44" spans="1:22" ht="15" customHeight="1">
      <c r="A44" s="6"/>
      <c r="B44" s="6"/>
      <c r="C44" s="25">
        <v>2005</v>
      </c>
      <c r="D44" s="26">
        <f>+'Income Withholding'!B22</f>
        <v>47973</v>
      </c>
      <c r="E44" s="27">
        <f>+'Income Withholding'!C22/1000000</f>
        <v>9.0864700000000003</v>
      </c>
      <c r="F44" s="26">
        <f>+'Income Withholding'!D22</f>
        <v>175417</v>
      </c>
      <c r="G44" s="27">
        <f>+'Income Withholding'!E22/1000000</f>
        <v>59.983963000000003</v>
      </c>
      <c r="H44" s="26">
        <f>+'Income Withholding'!F22</f>
        <v>223390</v>
      </c>
      <c r="I44" s="27">
        <f>+'Income Withholding'!G22/1000000</f>
        <v>69.070432999999994</v>
      </c>
      <c r="J44" s="28">
        <f t="shared" si="1"/>
        <v>189.40800033352093</v>
      </c>
      <c r="K44" s="28">
        <f t="shared" si="2"/>
        <v>341.95068322910549</v>
      </c>
      <c r="L44" s="6"/>
      <c r="M44" s="6"/>
      <c r="N44" s="6"/>
      <c r="O44" s="6"/>
      <c r="P44" s="8">
        <v>2005</v>
      </c>
      <c r="Q44" s="23">
        <v>47973</v>
      </c>
      <c r="R44" s="24">
        <v>9086470</v>
      </c>
      <c r="S44" s="23">
        <v>175417</v>
      </c>
      <c r="T44" s="24">
        <v>59983963</v>
      </c>
      <c r="U44" s="23">
        <f t="shared" si="4"/>
        <v>223390</v>
      </c>
      <c r="V44" s="24">
        <f t="shared" si="5"/>
        <v>69070433</v>
      </c>
    </row>
    <row r="45" spans="1:22" ht="15" customHeight="1">
      <c r="A45" s="6"/>
      <c r="B45" s="6"/>
      <c r="C45" s="25">
        <v>2006</v>
      </c>
      <c r="D45" s="26">
        <f>+'Income Withholding'!B23</f>
        <v>47501</v>
      </c>
      <c r="E45" s="27">
        <f>+'Income Withholding'!C23/1000000</f>
        <v>9.2004800000000007</v>
      </c>
      <c r="F45" s="26">
        <f>+'Income Withholding'!D23</f>
        <v>178903</v>
      </c>
      <c r="G45" s="27">
        <f>+'Income Withholding'!E23/1000000</f>
        <v>61.758398</v>
      </c>
      <c r="H45" s="26">
        <f>+'Income Withholding'!F23</f>
        <v>226404</v>
      </c>
      <c r="I45" s="27">
        <f>+'Income Withholding'!G23/1000000</f>
        <v>70.958877999999999</v>
      </c>
      <c r="J45" s="28">
        <f t="shared" si="1"/>
        <v>193.69023810025053</v>
      </c>
      <c r="K45" s="28">
        <f t="shared" si="2"/>
        <v>345.20605020597753</v>
      </c>
      <c r="L45" s="6"/>
      <c r="M45" s="6"/>
      <c r="N45" s="6"/>
      <c r="O45" s="6"/>
      <c r="P45" s="8">
        <v>2006</v>
      </c>
      <c r="Q45" s="23">
        <v>47501</v>
      </c>
      <c r="R45" s="24">
        <v>9200480</v>
      </c>
      <c r="S45" s="23">
        <v>178903</v>
      </c>
      <c r="T45" s="24">
        <v>61758398</v>
      </c>
      <c r="U45" s="23">
        <f t="shared" si="4"/>
        <v>226404</v>
      </c>
      <c r="V45" s="24">
        <f t="shared" si="5"/>
        <v>70958878</v>
      </c>
    </row>
    <row r="46" spans="1:22" ht="15" customHeight="1">
      <c r="A46" s="6"/>
      <c r="B46" s="6"/>
      <c r="C46" s="25">
        <v>2007</v>
      </c>
      <c r="D46" s="26">
        <f>+'Income Withholding'!B24</f>
        <v>42217</v>
      </c>
      <c r="E46" s="27">
        <f>+'Income Withholding'!C24/1000000</f>
        <v>8.1354749999999996</v>
      </c>
      <c r="F46" s="26">
        <f>+'Income Withholding'!D24</f>
        <v>179698</v>
      </c>
      <c r="G46" s="27">
        <f>+'Income Withholding'!E24/1000000</f>
        <v>63.551305999999997</v>
      </c>
      <c r="H46" s="26">
        <f>+'Income Withholding'!F24</f>
        <v>221915</v>
      </c>
      <c r="I46" s="27">
        <f>+'Income Withholding'!G24/1000000</f>
        <v>71.686780999999996</v>
      </c>
      <c r="J46" s="28">
        <f t="shared" si="1"/>
        <v>192.70613733803918</v>
      </c>
      <c r="K46" s="28">
        <f t="shared" si="2"/>
        <v>353.65616757003414</v>
      </c>
      <c r="L46" s="6"/>
      <c r="M46" s="6"/>
      <c r="N46" s="6"/>
      <c r="O46" s="6"/>
      <c r="P46" s="8">
        <v>2007</v>
      </c>
      <c r="Q46" s="29">
        <v>42217</v>
      </c>
      <c r="R46" s="30">
        <v>8135475</v>
      </c>
      <c r="S46" s="29">
        <v>179698</v>
      </c>
      <c r="T46" s="30">
        <v>63551306</v>
      </c>
      <c r="U46" s="29">
        <f t="shared" si="4"/>
        <v>221915</v>
      </c>
      <c r="V46" s="30">
        <f t="shared" si="5"/>
        <v>71686781</v>
      </c>
    </row>
    <row r="47" spans="1:22" ht="15" customHeight="1">
      <c r="A47" s="6"/>
      <c r="B47" s="6"/>
      <c r="C47" s="25">
        <v>2008</v>
      </c>
      <c r="D47" s="26">
        <f>+'Income Withholding'!B25</f>
        <v>40313</v>
      </c>
      <c r="E47" s="27">
        <f>+'Income Withholding'!C25/1000000</f>
        <v>8.1066269999999996</v>
      </c>
      <c r="F47" s="26">
        <f>+'Income Withholding'!D25</f>
        <v>185192</v>
      </c>
      <c r="G47" s="27">
        <f>+'Income Withholding'!E25/1000000</f>
        <v>66.962661999999995</v>
      </c>
      <c r="H47" s="26">
        <f>+'Income Withholding'!F25</f>
        <v>225505</v>
      </c>
      <c r="I47" s="27">
        <f>+'Income Withholding'!G25/1000000</f>
        <v>75.069288999999998</v>
      </c>
      <c r="J47" s="28">
        <f t="shared" si="1"/>
        <v>201.09212908987175</v>
      </c>
      <c r="K47" s="28">
        <f t="shared" si="2"/>
        <v>361.58506846948029</v>
      </c>
      <c r="L47" s="6"/>
      <c r="M47" s="6"/>
      <c r="N47" s="6"/>
      <c r="O47" s="6"/>
      <c r="P47" s="8">
        <v>2008</v>
      </c>
      <c r="Q47" s="29">
        <v>40313</v>
      </c>
      <c r="R47" s="30">
        <v>8106627</v>
      </c>
      <c r="S47" s="29">
        <v>185192</v>
      </c>
      <c r="T47" s="30">
        <v>66962662</v>
      </c>
      <c r="U47" s="29">
        <f t="shared" si="4"/>
        <v>225505</v>
      </c>
      <c r="V47" s="30">
        <f t="shared" si="5"/>
        <v>75069289</v>
      </c>
    </row>
    <row r="48" spans="1:22" ht="15" customHeight="1">
      <c r="A48" s="6"/>
      <c r="B48" s="6"/>
      <c r="C48" s="25">
        <v>2009</v>
      </c>
      <c r="D48" s="26">
        <f>+'Income Withholding'!B26</f>
        <v>44178</v>
      </c>
      <c r="E48" s="27">
        <f>+'Income Withholding'!C26/1000000</f>
        <v>8.2749480000000002</v>
      </c>
      <c r="F48" s="26">
        <f>+'Income Withholding'!D26</f>
        <v>191239</v>
      </c>
      <c r="G48" s="27">
        <f>+'Income Withholding'!E26/1000000</f>
        <v>69.337089000000006</v>
      </c>
      <c r="H48" s="26">
        <f>+'Income Withholding'!F26</f>
        <v>235417</v>
      </c>
      <c r="I48" s="27">
        <f>+'Income Withholding'!G26/1000000</f>
        <v>77.612037000000001</v>
      </c>
      <c r="J48" s="28">
        <f t="shared" si="1"/>
        <v>187.3092489474399</v>
      </c>
      <c r="K48" s="28">
        <f t="shared" si="2"/>
        <v>362.56772415668354</v>
      </c>
      <c r="L48" s="6"/>
      <c r="M48" s="6"/>
      <c r="N48" s="6"/>
      <c r="O48" s="6"/>
      <c r="P48" s="8">
        <v>2009</v>
      </c>
      <c r="Q48" s="10">
        <v>44178</v>
      </c>
      <c r="R48" s="31">
        <v>8274948</v>
      </c>
      <c r="S48" s="10">
        <v>191239</v>
      </c>
      <c r="T48" s="31">
        <v>69337089</v>
      </c>
      <c r="U48" s="29">
        <f t="shared" si="4"/>
        <v>235417</v>
      </c>
      <c r="V48" s="30">
        <f t="shared" si="5"/>
        <v>77612037</v>
      </c>
    </row>
    <row r="49" spans="1:22" ht="15" customHeight="1">
      <c r="A49" s="6"/>
      <c r="B49" s="6"/>
      <c r="C49" s="25">
        <v>2010</v>
      </c>
      <c r="D49" s="26">
        <f>+'Income Withholding'!B27</f>
        <v>35277</v>
      </c>
      <c r="E49" s="27">
        <f>+'Income Withholding'!C27/1000000</f>
        <v>6.9516960000000001</v>
      </c>
      <c r="F49" s="26">
        <f>+'Income Withholding'!D27</f>
        <v>154530</v>
      </c>
      <c r="G49" s="27">
        <f>+'Income Withholding'!E27/1000000</f>
        <v>60.331018999999998</v>
      </c>
      <c r="H49" s="26">
        <f>+'Income Withholding'!F27</f>
        <v>189807</v>
      </c>
      <c r="I49" s="27">
        <f>+'Income Withholding'!G27/1000000</f>
        <v>67.282714999999996</v>
      </c>
      <c r="J49" s="28">
        <f t="shared" si="1"/>
        <v>197.06029424270773</v>
      </c>
      <c r="K49" s="28">
        <f t="shared" si="2"/>
        <v>390.41622338704457</v>
      </c>
      <c r="L49" s="6"/>
      <c r="M49" s="6"/>
      <c r="N49" s="6"/>
      <c r="O49" s="6"/>
      <c r="P49" s="8">
        <v>2010</v>
      </c>
      <c r="Q49" s="10">
        <v>35277</v>
      </c>
      <c r="R49" s="31">
        <v>6951696</v>
      </c>
      <c r="S49" s="10">
        <v>154530</v>
      </c>
      <c r="T49" s="31">
        <v>60331019</v>
      </c>
      <c r="U49" s="29">
        <f t="shared" si="4"/>
        <v>189807</v>
      </c>
      <c r="V49" s="30">
        <f t="shared" si="5"/>
        <v>67282715</v>
      </c>
    </row>
    <row r="50" spans="1:22" ht="15" customHeight="1">
      <c r="A50" s="6"/>
      <c r="B50" s="6"/>
      <c r="C50" s="25">
        <v>2011</v>
      </c>
      <c r="D50" s="26">
        <f>+'Income Withholding'!B28</f>
        <v>38948</v>
      </c>
      <c r="E50" s="27">
        <f>+'Income Withholding'!C28/1000000</f>
        <v>7.615488</v>
      </c>
      <c r="F50" s="26">
        <f>+'Income Withholding'!D28</f>
        <v>170365</v>
      </c>
      <c r="G50" s="27">
        <f>+'Income Withholding'!E28/1000000</f>
        <v>63.392094</v>
      </c>
      <c r="H50" s="26">
        <f>+'Income Withholding'!F28</f>
        <v>209313</v>
      </c>
      <c r="I50" s="27">
        <f>+'Income Withholding'!G28/1000000</f>
        <v>71.007581999999999</v>
      </c>
      <c r="J50" s="28">
        <f t="shared" si="1"/>
        <v>195.52962924925541</v>
      </c>
      <c r="K50" s="28">
        <f t="shared" si="2"/>
        <v>372.09575910545004</v>
      </c>
      <c r="L50" s="6"/>
      <c r="M50" s="6"/>
      <c r="N50" s="6"/>
      <c r="O50" s="6"/>
      <c r="P50" s="8">
        <v>2011</v>
      </c>
      <c r="Q50" s="10">
        <v>38948</v>
      </c>
      <c r="R50" s="31">
        <v>7615488</v>
      </c>
      <c r="S50" s="10">
        <v>170365</v>
      </c>
      <c r="T50" s="31">
        <v>63392094</v>
      </c>
      <c r="U50" s="29">
        <f t="shared" si="4"/>
        <v>209313</v>
      </c>
      <c r="V50" s="30">
        <f t="shared" si="5"/>
        <v>71007582</v>
      </c>
    </row>
    <row r="51" spans="1:22" ht="15" customHeight="1">
      <c r="A51" s="6"/>
      <c r="B51" s="6"/>
      <c r="C51" s="25">
        <v>2012</v>
      </c>
      <c r="D51" s="26">
        <f>+'Income Withholding'!B29</f>
        <v>38714</v>
      </c>
      <c r="E51" s="27">
        <f>+'Income Withholding'!C29/1000000</f>
        <v>7.1899069999999998</v>
      </c>
      <c r="F51" s="26">
        <f>+'Income Withholding'!D29</f>
        <v>170027</v>
      </c>
      <c r="G51" s="27">
        <f>+'Income Withholding'!E29/1000000</f>
        <v>62.057488999999997</v>
      </c>
      <c r="H51" s="26">
        <f>+'Income Withholding'!F29</f>
        <v>208741</v>
      </c>
      <c r="I51" s="27">
        <f>+'Income Withholding'!G29/1000000</f>
        <v>69.247395999999995</v>
      </c>
      <c r="J51" s="28">
        <f t="shared" si="1"/>
        <v>185.71852559797489</v>
      </c>
      <c r="K51" s="28">
        <f t="shared" si="2"/>
        <v>364.98608456303998</v>
      </c>
      <c r="L51" s="6"/>
      <c r="M51" s="6"/>
      <c r="N51" s="6"/>
      <c r="O51" s="6"/>
      <c r="P51" s="8">
        <v>2012</v>
      </c>
      <c r="Q51" s="10">
        <v>38714</v>
      </c>
      <c r="R51" s="31">
        <v>7189907</v>
      </c>
      <c r="S51" s="10">
        <v>170027</v>
      </c>
      <c r="T51" s="31">
        <v>62057489</v>
      </c>
      <c r="U51" s="29">
        <f t="shared" si="4"/>
        <v>208741</v>
      </c>
      <c r="V51" s="30">
        <f t="shared" si="5"/>
        <v>69247396</v>
      </c>
    </row>
    <row r="52" spans="1:22" ht="15" customHeight="1">
      <c r="A52" s="6"/>
      <c r="B52" s="6"/>
      <c r="C52" s="25">
        <v>2013</v>
      </c>
      <c r="D52" s="26">
        <f>+'Income Withholding'!B30</f>
        <v>37824</v>
      </c>
      <c r="E52" s="27">
        <f>+'Income Withholding'!C30/1000000</f>
        <v>6.7072820000000002</v>
      </c>
      <c r="F52" s="26">
        <f>+'Income Withholding'!D30</f>
        <v>172290</v>
      </c>
      <c r="G52" s="27">
        <f>+'Income Withholding'!E30/1000000</f>
        <v>61.179709000000003</v>
      </c>
      <c r="H52" s="26">
        <f>+'Income Withholding'!F30</f>
        <v>210114</v>
      </c>
      <c r="I52" s="27">
        <f>+'Income Withholding'!G30/1000000</f>
        <v>67.886990999999995</v>
      </c>
      <c r="J52" s="28">
        <f t="shared" si="1"/>
        <v>177.32873307952622</v>
      </c>
      <c r="K52" s="28">
        <f t="shared" si="2"/>
        <v>355.09727204132565</v>
      </c>
      <c r="L52" s="6"/>
      <c r="M52" s="6"/>
      <c r="N52" s="6"/>
      <c r="O52" s="6"/>
      <c r="P52" s="8">
        <v>2013</v>
      </c>
      <c r="Q52" s="10">
        <v>37824</v>
      </c>
      <c r="R52" s="31">
        <v>6707282</v>
      </c>
      <c r="S52" s="10">
        <v>172290</v>
      </c>
      <c r="T52" s="31">
        <v>61179709</v>
      </c>
      <c r="U52" s="29">
        <f t="shared" si="4"/>
        <v>210114</v>
      </c>
      <c r="V52" s="30">
        <f t="shared" si="5"/>
        <v>67886991</v>
      </c>
    </row>
    <row r="53" spans="1:22" ht="15" customHeight="1">
      <c r="A53" s="6"/>
      <c r="B53" s="6"/>
      <c r="C53" s="25">
        <v>2014</v>
      </c>
      <c r="D53" s="26">
        <f>+'Income Withholding'!B31</f>
        <v>40562</v>
      </c>
      <c r="E53" s="27">
        <f>+'Income Withholding'!C31/1000000</f>
        <v>6.8392270000000002</v>
      </c>
      <c r="F53" s="26">
        <f>+'Income Withholding'!D31</f>
        <v>179765</v>
      </c>
      <c r="G53" s="27">
        <f>+'Income Withholding'!E31/1000000</f>
        <v>64.106745000000004</v>
      </c>
      <c r="H53" s="26">
        <f>+'Income Withholding'!F31</f>
        <v>220327</v>
      </c>
      <c r="I53" s="27">
        <f>+'Income Withholding'!G31/1000000</f>
        <v>70.945971999999998</v>
      </c>
      <c r="J53" s="28">
        <f t="shared" si="1"/>
        <v>168.61168088358562</v>
      </c>
      <c r="K53" s="28">
        <f t="shared" si="2"/>
        <v>356.61416293494284</v>
      </c>
      <c r="L53" s="6"/>
      <c r="M53" s="6"/>
      <c r="N53" s="6"/>
      <c r="O53" s="6"/>
      <c r="P53" s="8">
        <v>2014</v>
      </c>
      <c r="Q53" s="10">
        <v>40562</v>
      </c>
      <c r="R53" s="31">
        <v>6839227</v>
      </c>
      <c r="S53" s="10">
        <v>179765</v>
      </c>
      <c r="T53" s="31">
        <v>64106745</v>
      </c>
      <c r="U53" s="29">
        <f t="shared" si="4"/>
        <v>220327</v>
      </c>
      <c r="V53" s="30">
        <f t="shared" si="5"/>
        <v>70945972</v>
      </c>
    </row>
    <row r="54" spans="1:22" ht="15" customHeight="1">
      <c r="A54" s="6"/>
      <c r="B54" s="6"/>
      <c r="C54" s="25">
        <v>2015</v>
      </c>
      <c r="D54" s="26">
        <f>+'Income Withholding'!B32</f>
        <v>42064</v>
      </c>
      <c r="E54" s="27">
        <f>+'Income Withholding'!C32/1000000</f>
        <v>5.9771369999999999</v>
      </c>
      <c r="F54" s="26">
        <f>+'Income Withholding'!D32</f>
        <v>179327</v>
      </c>
      <c r="G54" s="27">
        <f>+'Income Withholding'!E32/1000000</f>
        <v>63.342058000000002</v>
      </c>
      <c r="H54" s="26">
        <f>+'Income Withholding'!F32</f>
        <v>221391</v>
      </c>
      <c r="I54" s="27">
        <f>+'Income Withholding'!G32/1000000</f>
        <v>69.319194999999993</v>
      </c>
      <c r="J54" s="28">
        <f t="shared" si="1"/>
        <v>142.09625808292125</v>
      </c>
      <c r="K54" s="28">
        <f t="shared" si="2"/>
        <v>353.22097620547936</v>
      </c>
      <c r="L54" s="6"/>
      <c r="M54" s="6"/>
      <c r="N54" s="6"/>
      <c r="O54" s="6"/>
      <c r="P54" s="8">
        <v>2015</v>
      </c>
      <c r="Q54" s="10">
        <v>42064</v>
      </c>
      <c r="R54" s="31">
        <v>5977137</v>
      </c>
      <c r="S54" s="10">
        <v>179327</v>
      </c>
      <c r="T54" s="31">
        <v>63342058</v>
      </c>
      <c r="U54" s="29">
        <f t="shared" si="4"/>
        <v>221391</v>
      </c>
      <c r="V54" s="30">
        <f t="shared" si="5"/>
        <v>69319195</v>
      </c>
    </row>
    <row r="55" spans="1:22" ht="15" customHeight="1">
      <c r="A55" s="6"/>
      <c r="B55" s="6"/>
      <c r="C55" s="25">
        <v>2016</v>
      </c>
      <c r="D55" s="26">
        <f>+'Income Withholding'!B33</f>
        <v>42414</v>
      </c>
      <c r="E55" s="27">
        <f>+'Income Withholding'!C33/1000000</f>
        <v>5.7941765399999996</v>
      </c>
      <c r="F55" s="26">
        <f>+'Income Withholding'!D33</f>
        <v>179257</v>
      </c>
      <c r="G55" s="27">
        <f>+'Income Withholding'!E33/1000000</f>
        <v>63.537643650000007</v>
      </c>
      <c r="H55" s="26">
        <f>+'Income Withholding'!F33</f>
        <v>221671</v>
      </c>
      <c r="I55" s="27">
        <f>+'Income Withholding'!G33/1000000</f>
        <v>69.331820190000016</v>
      </c>
      <c r="J55" s="28">
        <f t="shared" si="1"/>
        <v>136.61000000000001</v>
      </c>
      <c r="K55" s="28">
        <f t="shared" si="2"/>
        <v>354.45000000000005</v>
      </c>
      <c r="L55" s="6"/>
      <c r="M55" s="6"/>
      <c r="N55" s="6"/>
      <c r="O55" s="6"/>
      <c r="P55" s="8">
        <v>2016</v>
      </c>
      <c r="Q55" s="10">
        <v>42414</v>
      </c>
      <c r="R55" s="31">
        <v>5794176.54</v>
      </c>
      <c r="S55" s="10">
        <v>179257</v>
      </c>
      <c r="T55" s="31">
        <v>63537643.650000006</v>
      </c>
      <c r="U55" s="29">
        <f t="shared" si="4"/>
        <v>221671</v>
      </c>
      <c r="V55" s="30">
        <f t="shared" si="5"/>
        <v>69331820.190000013</v>
      </c>
    </row>
    <row r="56" spans="1:22" ht="15" customHeight="1">
      <c r="A56" s="6"/>
      <c r="B56" s="6"/>
      <c r="C56" s="25">
        <v>2017</v>
      </c>
      <c r="D56" s="26">
        <f>+'Income Withholding'!B34</f>
        <v>37959</v>
      </c>
      <c r="E56" s="27">
        <f>+'Income Withholding'!C34/1000000</f>
        <v>5.2383420000000003</v>
      </c>
      <c r="F56" s="26">
        <f>+'Income Withholding'!D34</f>
        <v>190979</v>
      </c>
      <c r="G56" s="27">
        <f>+'Income Withholding'!E34/1000000</f>
        <v>67.606566000000001</v>
      </c>
      <c r="H56" s="26">
        <f>+'Income Withholding'!F34</f>
        <v>228938</v>
      </c>
      <c r="I56" s="27">
        <f>+'Income Withholding'!G34/1000000</f>
        <v>72.844908000000004</v>
      </c>
      <c r="J56" s="28">
        <f t="shared" si="1"/>
        <v>138</v>
      </c>
      <c r="K56" s="28">
        <f t="shared" si="2"/>
        <v>354</v>
      </c>
      <c r="L56" s="6"/>
      <c r="M56" s="6"/>
      <c r="N56" s="6"/>
      <c r="O56" s="6"/>
      <c r="P56" s="8" t="s">
        <v>43</v>
      </c>
      <c r="Q56" s="10">
        <v>37959</v>
      </c>
      <c r="R56" s="31">
        <v>5238342</v>
      </c>
      <c r="S56" s="10">
        <v>190979</v>
      </c>
      <c r="T56" s="31">
        <v>67606566</v>
      </c>
      <c r="U56" s="29">
        <f t="shared" si="4"/>
        <v>228938</v>
      </c>
      <c r="V56" s="30">
        <f t="shared" si="5"/>
        <v>72844908</v>
      </c>
    </row>
    <row r="57" spans="1:22" ht="15" customHeight="1">
      <c r="A57" s="6"/>
      <c r="B57" s="6"/>
      <c r="C57" s="25">
        <v>2018</v>
      </c>
      <c r="D57" s="26">
        <f>+'Income Withholding'!B35</f>
        <v>36023.091</v>
      </c>
      <c r="E57" s="27">
        <f>+'Income Withholding'!C35/1000000</f>
        <v>4.9711865580000003</v>
      </c>
      <c r="F57" s="26">
        <f>+'Income Withholding'!D35</f>
        <v>181239.071</v>
      </c>
      <c r="G57" s="27">
        <f>+'Income Withholding'!E35/1000000</f>
        <v>64.158631134000004</v>
      </c>
      <c r="H57" s="26">
        <f>+'Income Withholding'!F35</f>
        <v>217262.16200000001</v>
      </c>
      <c r="I57" s="27">
        <f>+'Income Withholding'!G35/1000000</f>
        <v>69.129817692000003</v>
      </c>
      <c r="J57" s="28">
        <f t="shared" si="1"/>
        <v>138</v>
      </c>
      <c r="K57" s="28">
        <f t="shared" si="2"/>
        <v>354</v>
      </c>
      <c r="L57" s="6"/>
      <c r="M57" s="6"/>
      <c r="N57" s="6"/>
      <c r="O57" s="6"/>
      <c r="P57" s="8" t="s">
        <v>44</v>
      </c>
      <c r="Q57" s="10">
        <v>36023.091</v>
      </c>
      <c r="R57" s="31">
        <v>4971186.5580000002</v>
      </c>
      <c r="S57" s="10">
        <v>181239.071</v>
      </c>
      <c r="T57" s="31">
        <v>64158631.134000003</v>
      </c>
      <c r="U57" s="29">
        <f t="shared" si="4"/>
        <v>217262.16200000001</v>
      </c>
      <c r="V57" s="30">
        <f t="shared" si="5"/>
        <v>69129817.692000002</v>
      </c>
    </row>
    <row r="58" spans="1:22" ht="15" customHeight="1">
      <c r="A58" s="6"/>
      <c r="B58" s="6"/>
      <c r="C58" s="25">
        <v>2019</v>
      </c>
      <c r="D58" s="26">
        <f>+'Income Withholding'!B36</f>
        <v>34293.982631999999</v>
      </c>
      <c r="E58" s="27">
        <f>+'Income Withholding'!C36/1000000</f>
        <v>4.7325696032159996</v>
      </c>
      <c r="F58" s="26">
        <f>+'Income Withholding'!D36</f>
        <v>172539.595592</v>
      </c>
      <c r="G58" s="27">
        <f>+'Income Withholding'!E36/1000000</f>
        <v>61.079016839568006</v>
      </c>
      <c r="H58" s="26">
        <f>+'Income Withholding'!F36</f>
        <v>206833.578224</v>
      </c>
      <c r="I58" s="27">
        <f>+'Income Withholding'!G36/1000000</f>
        <v>65.811586442784005</v>
      </c>
      <c r="J58" s="28">
        <f t="shared" si="1"/>
        <v>138</v>
      </c>
      <c r="K58" s="28">
        <f t="shared" si="2"/>
        <v>354</v>
      </c>
      <c r="L58" s="6"/>
      <c r="M58" s="6"/>
      <c r="N58" s="6"/>
      <c r="O58" s="6"/>
      <c r="P58" s="8" t="s">
        <v>45</v>
      </c>
      <c r="Q58" s="10">
        <v>34293.982631999999</v>
      </c>
      <c r="R58" s="31">
        <v>4732569.6032159999</v>
      </c>
      <c r="S58" s="10">
        <v>172539.595592</v>
      </c>
      <c r="T58" s="31">
        <v>61079016.839568004</v>
      </c>
      <c r="U58" s="29">
        <f t="shared" si="4"/>
        <v>206833.578224</v>
      </c>
      <c r="V58" s="30">
        <f t="shared" si="5"/>
        <v>65811586.442784004</v>
      </c>
    </row>
    <row r="59" spans="1:22" ht="15" customHeight="1">
      <c r="A59" s="6"/>
      <c r="B59" s="6"/>
      <c r="C59" s="25">
        <v>2020</v>
      </c>
      <c r="D59" s="26">
        <f>+'Income Withholding'!B37</f>
        <v>33230.869170407997</v>
      </c>
      <c r="E59" s="27">
        <f>+'Income Withholding'!C37/1000000</f>
        <v>4.5858599455163045</v>
      </c>
      <c r="F59" s="26">
        <f>+'Income Withholding'!D37</f>
        <v>167190.868128648</v>
      </c>
      <c r="G59" s="27">
        <f>+'Income Withholding'!E37/1000000</f>
        <v>59.185567317541398</v>
      </c>
      <c r="H59" s="26">
        <f>+'Income Withholding'!F37</f>
        <v>200421.737299056</v>
      </c>
      <c r="I59" s="27">
        <f>+'Income Withholding'!G37/1000000</f>
        <v>63.771427263057703</v>
      </c>
      <c r="J59" s="28">
        <f t="shared" ref="J59" si="6">+(E59*1000000)/D59</f>
        <v>138</v>
      </c>
      <c r="K59" s="28">
        <f t="shared" ref="K59" si="7">+(G59*1000000)/F59</f>
        <v>354.00000000000006</v>
      </c>
      <c r="L59" s="6"/>
      <c r="M59" s="6"/>
      <c r="N59" s="6"/>
      <c r="O59" s="6"/>
      <c r="P59" s="8"/>
      <c r="Q59" s="10"/>
      <c r="R59" s="31"/>
      <c r="S59" s="10"/>
      <c r="T59" s="31"/>
      <c r="U59" s="29"/>
      <c r="V59" s="30"/>
    </row>
    <row r="60" spans="1:22">
      <c r="A60" s="6"/>
      <c r="B60" s="6"/>
      <c r="C60" s="62" t="s">
        <v>34</v>
      </c>
      <c r="D60" s="62"/>
      <c r="E60" s="62"/>
      <c r="F60" s="62"/>
      <c r="G60" s="62"/>
      <c r="H60" s="62"/>
      <c r="I60" s="62"/>
      <c r="J60" s="62"/>
      <c r="K60" s="62"/>
      <c r="L60" s="6"/>
      <c r="M60" s="6"/>
      <c r="N60" s="6"/>
      <c r="O60" s="6"/>
      <c r="P60" s="14" t="s">
        <v>21</v>
      </c>
      <c r="Q60" s="29"/>
      <c r="R60" s="30"/>
      <c r="S60" s="29"/>
      <c r="T60" s="30"/>
      <c r="U60" s="29"/>
      <c r="V60" s="30"/>
    </row>
    <row r="61" spans="1:22" ht="17.100000000000001" customHeight="1">
      <c r="A61" s="6"/>
      <c r="B61" s="6"/>
      <c r="C61" s="32"/>
      <c r="D61" s="33"/>
      <c r="E61" s="34"/>
      <c r="F61" s="33"/>
      <c r="G61" s="34"/>
      <c r="H61" s="33"/>
      <c r="I61" s="34"/>
      <c r="J61" s="35"/>
      <c r="K61" s="34"/>
      <c r="L61" s="6"/>
      <c r="M61" s="6"/>
      <c r="N61" s="6"/>
      <c r="O61" s="6"/>
      <c r="P61" s="14" t="s">
        <v>22</v>
      </c>
      <c r="Q61" s="29"/>
      <c r="R61" s="30"/>
      <c r="S61" s="29"/>
      <c r="T61" s="30"/>
      <c r="U61" s="29"/>
      <c r="V61" s="30"/>
    </row>
    <row r="62" spans="1:22">
      <c r="A62" s="6"/>
      <c r="B62" s="6"/>
      <c r="C62" s="15"/>
      <c r="D62" s="6"/>
      <c r="E62" s="6"/>
      <c r="F62" s="6"/>
      <c r="G62" s="6"/>
      <c r="H62" s="6"/>
      <c r="I62" s="6"/>
      <c r="J62" s="6"/>
      <c r="K62" s="6"/>
      <c r="L62" s="6"/>
      <c r="M62" s="6"/>
      <c r="N62" s="6"/>
      <c r="O62" s="6"/>
      <c r="P62" s="6"/>
      <c r="Q62" s="29"/>
      <c r="R62" s="30"/>
      <c r="S62" s="29"/>
      <c r="T62" s="30"/>
      <c r="U62" s="29"/>
      <c r="V62" s="30"/>
    </row>
    <row r="63" spans="1:22" ht="15" customHeight="1">
      <c r="A63" s="6"/>
      <c r="B63" s="6"/>
      <c r="C63" s="36"/>
      <c r="D63" s="37"/>
      <c r="E63" s="37"/>
      <c r="F63" s="37"/>
      <c r="G63" s="37"/>
      <c r="H63" s="37"/>
      <c r="I63" s="37"/>
      <c r="J63" s="37"/>
      <c r="K63" s="37"/>
      <c r="L63" s="6"/>
      <c r="M63" s="6"/>
      <c r="N63" s="6"/>
      <c r="O63" s="6"/>
      <c r="P63" s="38"/>
      <c r="Q63" s="29"/>
      <c r="R63" s="29"/>
      <c r="S63" s="29"/>
      <c r="T63" s="29"/>
      <c r="U63" s="29"/>
      <c r="V63" s="30"/>
    </row>
    <row r="64" spans="1:22" ht="15" hidden="1" customHeight="1">
      <c r="A64" s="6"/>
      <c r="B64" s="6"/>
      <c r="C64" s="39" t="s">
        <v>19</v>
      </c>
      <c r="D64" s="19"/>
      <c r="E64" s="40"/>
      <c r="F64" s="19"/>
      <c r="G64" s="40"/>
      <c r="H64" s="23"/>
      <c r="I64" s="40"/>
      <c r="J64" s="41"/>
      <c r="K64" s="41"/>
      <c r="L64" s="6"/>
      <c r="M64" s="6"/>
      <c r="N64" s="6"/>
      <c r="O64" s="6"/>
      <c r="P64" s="38"/>
      <c r="Q64" s="29"/>
      <c r="R64" s="30"/>
      <c r="S64" s="29"/>
      <c r="T64" s="30"/>
      <c r="U64" s="29"/>
      <c r="V64" s="30"/>
    </row>
    <row r="65" spans="1:22" hidden="1">
      <c r="A65" s="6"/>
      <c r="B65" s="6"/>
      <c r="C65" s="38"/>
      <c r="D65" s="19"/>
      <c r="E65" s="40"/>
      <c r="F65" s="19"/>
      <c r="G65" s="40"/>
      <c r="H65" s="23"/>
      <c r="I65" s="40"/>
      <c r="J65" s="41"/>
      <c r="K65" s="41"/>
      <c r="L65" s="6"/>
      <c r="M65" s="6"/>
      <c r="N65" s="6"/>
      <c r="O65" s="6"/>
      <c r="P65" s="38"/>
      <c r="Q65" s="29"/>
      <c r="R65" s="30"/>
      <c r="S65" s="29"/>
      <c r="T65" s="30"/>
      <c r="U65" s="29"/>
      <c r="V65" s="30"/>
    </row>
    <row r="66" spans="1:22" hidden="1">
      <c r="A66" s="6"/>
      <c r="B66" s="6"/>
      <c r="C66" s="6"/>
      <c r="D66" s="11">
        <f>AVERAGE(D73:D82)</f>
        <v>-8.7301880413764837E-3</v>
      </c>
      <c r="E66" s="11">
        <f t="shared" ref="E66:K66" si="8">AVERAGE(E73:E82)</f>
        <v>-3.7980284257002617E-2</v>
      </c>
      <c r="F66" s="11">
        <f t="shared" si="8"/>
        <v>5.0336311284815884E-3</v>
      </c>
      <c r="G66" s="11">
        <f t="shared" si="8"/>
        <v>6.9317459719883522E-3</v>
      </c>
      <c r="H66" s="11">
        <f t="shared" si="8"/>
        <v>2.0103896995312671E-3</v>
      </c>
      <c r="I66" s="11">
        <f t="shared" si="8"/>
        <v>1.8623580196850127E-3</v>
      </c>
      <c r="J66" s="11">
        <f t="shared" si="8"/>
        <v>-2.6497111159157039E-2</v>
      </c>
      <c r="K66" s="11">
        <f t="shared" si="8"/>
        <v>3.7575499279457678E-3</v>
      </c>
      <c r="L66" s="6"/>
      <c r="M66" s="6"/>
      <c r="N66" s="6"/>
      <c r="O66" s="6"/>
      <c r="P66" s="6"/>
      <c r="Q66" s="6"/>
      <c r="R66" s="6"/>
      <c r="S66" s="6"/>
      <c r="T66" s="6"/>
      <c r="U66" s="6"/>
      <c r="V66" s="6"/>
    </row>
    <row r="67" spans="1:22" hidden="1">
      <c r="A67" s="6"/>
      <c r="B67" s="6"/>
      <c r="C67" s="6">
        <f t="shared" ref="C67:C82" si="9">+A67+1</f>
        <v>1</v>
      </c>
      <c r="D67" s="11">
        <f t="shared" ref="D67:K82" si="10">+(D39-D38)/D38</f>
        <v>0.28626589677282227</v>
      </c>
      <c r="E67" s="11">
        <f t="shared" si="10"/>
        <v>0.29229650723766143</v>
      </c>
      <c r="F67" s="11">
        <f t="shared" si="10"/>
        <v>0.47738492641873148</v>
      </c>
      <c r="G67" s="11">
        <f t="shared" si="10"/>
        <v>0.87162327079690116</v>
      </c>
      <c r="H67" s="11">
        <f t="shared" si="10"/>
        <v>0.42976920700763427</v>
      </c>
      <c r="I67" s="11">
        <f t="shared" si="10"/>
        <v>0.76161854110322713</v>
      </c>
      <c r="J67" s="11">
        <f t="shared" si="10"/>
        <v>4.6884633107119426E-3</v>
      </c>
      <c r="K67" s="11">
        <f t="shared" si="10"/>
        <v>0.26684876590275408</v>
      </c>
      <c r="L67" s="6"/>
      <c r="M67" s="6"/>
      <c r="N67" s="6"/>
      <c r="O67" s="6"/>
      <c r="P67" s="6"/>
      <c r="Q67" s="6"/>
      <c r="R67" s="6"/>
      <c r="S67" s="6"/>
      <c r="T67" s="6"/>
      <c r="U67" s="6"/>
      <c r="V67" s="6"/>
    </row>
    <row r="68" spans="1:22" hidden="1">
      <c r="A68" s="6"/>
      <c r="B68" s="6"/>
      <c r="C68" s="6">
        <f t="shared" si="9"/>
        <v>1</v>
      </c>
      <c r="D68" s="11">
        <f t="shared" si="10"/>
        <v>0.1820710548058386</v>
      </c>
      <c r="E68" s="11">
        <f t="shared" si="10"/>
        <v>0.2112106544416445</v>
      </c>
      <c r="F68" s="11">
        <f t="shared" si="10"/>
        <v>0.33002625507200256</v>
      </c>
      <c r="G68" s="11">
        <f t="shared" si="10"/>
        <v>0.36761156958356611</v>
      </c>
      <c r="H68" s="11">
        <f t="shared" si="10"/>
        <v>0.29686419753086418</v>
      </c>
      <c r="I68" s="11">
        <f t="shared" si="10"/>
        <v>0.34582557688921894</v>
      </c>
      <c r="J68" s="11">
        <f t="shared" si="10"/>
        <v>2.4651309680019318E-2</v>
      </c>
      <c r="K68" s="11">
        <f t="shared" si="10"/>
        <v>2.8259077118390305E-2</v>
      </c>
      <c r="L68" s="6"/>
      <c r="M68" s="6"/>
      <c r="N68" s="6"/>
      <c r="O68" s="6"/>
      <c r="P68" s="6"/>
      <c r="Q68" s="6"/>
      <c r="R68" s="6"/>
      <c r="S68" s="6"/>
      <c r="T68" s="6"/>
      <c r="U68" s="6"/>
      <c r="V68" s="6"/>
    </row>
    <row r="69" spans="1:22" hidden="1">
      <c r="A69" s="6"/>
      <c r="B69" s="6"/>
      <c r="C69" s="6">
        <f t="shared" si="9"/>
        <v>1</v>
      </c>
      <c r="D69" s="11">
        <f t="shared" si="10"/>
        <v>-6.7915472612474076E-2</v>
      </c>
      <c r="E69" s="11">
        <f t="shared" si="10"/>
        <v>-6.8690106840631648E-2</v>
      </c>
      <c r="F69" s="11">
        <f t="shared" si="10"/>
        <v>-3.127934869086145E-2</v>
      </c>
      <c r="G69" s="11">
        <f t="shared" si="10"/>
        <v>-4.2148831831878546E-3</v>
      </c>
      <c r="H69" s="11">
        <f t="shared" si="10"/>
        <v>-3.8763970070254936E-2</v>
      </c>
      <c r="I69" s="11">
        <f t="shared" si="10"/>
        <v>-1.2297683055028584E-2</v>
      </c>
      <c r="J69" s="11">
        <f t="shared" si="10"/>
        <v>-8.3107723108414775E-4</v>
      </c>
      <c r="K69" s="11">
        <f t="shared" si="10"/>
        <v>2.7938359186519362E-2</v>
      </c>
      <c r="L69" s="6"/>
      <c r="M69" s="6"/>
      <c r="N69" s="6"/>
      <c r="O69" s="6"/>
      <c r="P69" s="6"/>
      <c r="Q69" s="6"/>
      <c r="R69" s="6"/>
      <c r="S69" s="6"/>
      <c r="T69" s="6"/>
      <c r="U69" s="6"/>
      <c r="V69" s="6"/>
    </row>
    <row r="70" spans="1:22" hidden="1">
      <c r="A70" s="6"/>
      <c r="B70" s="6"/>
      <c r="C70" s="6">
        <f t="shared" si="9"/>
        <v>1</v>
      </c>
      <c r="D70" s="11">
        <f t="shared" si="10"/>
        <v>9.2111183322501622E-2</v>
      </c>
      <c r="E70" s="11">
        <f t="shared" si="10"/>
        <v>0.13614774356891535</v>
      </c>
      <c r="F70" s="11">
        <f t="shared" si="10"/>
        <v>5.4408368428202687E-2</v>
      </c>
      <c r="G70" s="11">
        <f t="shared" si="10"/>
        <v>7.8979393709745549E-2</v>
      </c>
      <c r="H70" s="11">
        <f t="shared" si="10"/>
        <v>6.1877314952363975E-2</v>
      </c>
      <c r="I70" s="11">
        <f t="shared" si="10"/>
        <v>8.5736998190239611E-2</v>
      </c>
      <c r="J70" s="11">
        <f t="shared" si="10"/>
        <v>4.0322414895928929E-2</v>
      </c>
      <c r="K70" s="11">
        <f t="shared" si="10"/>
        <v>2.3303139483016908E-2</v>
      </c>
      <c r="L70" s="6"/>
      <c r="M70" s="6"/>
      <c r="N70" s="6"/>
      <c r="O70" s="6"/>
      <c r="P70" s="6"/>
      <c r="Q70" s="6"/>
      <c r="R70" s="6"/>
      <c r="S70" s="6"/>
      <c r="T70" s="6"/>
      <c r="U70" s="6"/>
      <c r="V70" s="6"/>
    </row>
    <row r="71" spans="1:22" hidden="1">
      <c r="A71" s="6"/>
      <c r="B71" s="6"/>
      <c r="C71" s="6">
        <f t="shared" si="9"/>
        <v>1</v>
      </c>
      <c r="D71" s="11">
        <f t="shared" si="10"/>
        <v>2.2682016891350621E-2</v>
      </c>
      <c r="E71" s="11">
        <f t="shared" si="10"/>
        <v>6.8473560917478554E-2</v>
      </c>
      <c r="F71" s="11">
        <f t="shared" si="10"/>
        <v>-2.3484214040163275E-2</v>
      </c>
      <c r="G71" s="11">
        <f t="shared" si="10"/>
        <v>6.9818196717320704E-3</v>
      </c>
      <c r="H71" s="11">
        <f t="shared" si="10"/>
        <v>-1.407826751972543E-2</v>
      </c>
      <c r="I71" s="11">
        <f t="shared" si="10"/>
        <v>1.4587955495988151E-2</v>
      </c>
      <c r="J71" s="11">
        <f t="shared" si="10"/>
        <v>4.4775935500773238E-2</v>
      </c>
      <c r="K71" s="11">
        <f t="shared" si="10"/>
        <v>3.1198710916843845E-2</v>
      </c>
      <c r="L71" s="6"/>
      <c r="M71" s="6"/>
      <c r="N71" s="6"/>
      <c r="O71" s="6"/>
      <c r="P71" s="6"/>
      <c r="Q71" s="6"/>
      <c r="R71" s="6"/>
      <c r="S71" s="6"/>
      <c r="T71" s="6"/>
      <c r="U71" s="6"/>
      <c r="V71" s="6"/>
    </row>
    <row r="72" spans="1:22" hidden="1">
      <c r="A72" s="6"/>
      <c r="B72" s="6"/>
      <c r="C72" s="6">
        <f t="shared" si="9"/>
        <v>1</v>
      </c>
      <c r="D72" s="11">
        <f t="shared" si="10"/>
        <v>7.3653820330334366E-2</v>
      </c>
      <c r="E72" s="11">
        <f t="shared" si="10"/>
        <v>8.4580359177341927E-2</v>
      </c>
      <c r="F72" s="11">
        <f t="shared" si="10"/>
        <v>5.2020174759959938E-2</v>
      </c>
      <c r="G72" s="11">
        <f t="shared" si="10"/>
        <v>7.234653733522553E-2</v>
      </c>
      <c r="H72" s="11">
        <f t="shared" si="10"/>
        <v>5.6592172165070356E-2</v>
      </c>
      <c r="I72" s="11">
        <f t="shared" si="10"/>
        <v>7.3940152723998412E-2</v>
      </c>
      <c r="J72" s="11">
        <f t="shared" si="10"/>
        <v>1.0176966392804125E-2</v>
      </c>
      <c r="K72" s="11">
        <f t="shared" si="10"/>
        <v>1.9321266894813408E-2</v>
      </c>
      <c r="L72" s="6"/>
      <c r="M72" s="6"/>
      <c r="N72" s="6"/>
      <c r="O72" s="6"/>
      <c r="P72" s="6"/>
      <c r="Q72" s="6"/>
      <c r="R72" s="6"/>
      <c r="S72" s="6"/>
      <c r="T72" s="6"/>
      <c r="U72" s="6"/>
      <c r="V72" s="6"/>
    </row>
    <row r="73" spans="1:22" hidden="1">
      <c r="A73" s="6"/>
      <c r="B73" s="6"/>
      <c r="C73" s="6">
        <f t="shared" si="9"/>
        <v>1</v>
      </c>
      <c r="D73" s="11">
        <f t="shared" si="10"/>
        <v>-9.8388676964125659E-3</v>
      </c>
      <c r="E73" s="11">
        <f t="shared" si="10"/>
        <v>1.2547226810851781E-2</v>
      </c>
      <c r="F73" s="11">
        <f t="shared" si="10"/>
        <v>1.9872646322762332E-2</v>
      </c>
      <c r="G73" s="11">
        <f t="shared" si="10"/>
        <v>2.9581823395029714E-2</v>
      </c>
      <c r="H73" s="11">
        <f t="shared" si="10"/>
        <v>1.349209901965173E-2</v>
      </c>
      <c r="I73" s="11">
        <f t="shared" si="10"/>
        <v>2.7340859438364958E-2</v>
      </c>
      <c r="J73" s="11">
        <f t="shared" si="10"/>
        <v>2.2608536910738584E-2</v>
      </c>
      <c r="K73" s="11">
        <f t="shared" si="10"/>
        <v>9.5199896842754882E-3</v>
      </c>
      <c r="L73" s="6"/>
      <c r="M73" s="6"/>
      <c r="N73" s="6"/>
      <c r="O73" s="6"/>
      <c r="P73" s="6"/>
      <c r="Q73" s="6"/>
      <c r="R73" s="6"/>
      <c r="S73" s="6"/>
      <c r="T73" s="6"/>
      <c r="U73" s="6"/>
      <c r="V73" s="6"/>
    </row>
    <row r="74" spans="1:22" hidden="1">
      <c r="A74" s="6"/>
      <c r="B74" s="6"/>
      <c r="C74" s="6">
        <f t="shared" si="9"/>
        <v>1</v>
      </c>
      <c r="D74" s="11">
        <f t="shared" si="10"/>
        <v>-0.11123976337340266</v>
      </c>
      <c r="E74" s="11">
        <f t="shared" si="10"/>
        <v>-0.11575537363268014</v>
      </c>
      <c r="F74" s="11">
        <f t="shared" si="10"/>
        <v>4.4437488471406293E-3</v>
      </c>
      <c r="G74" s="11">
        <f t="shared" si="10"/>
        <v>2.903099915253626E-2</v>
      </c>
      <c r="H74" s="11">
        <f t="shared" si="10"/>
        <v>-1.9827388208688894E-2</v>
      </c>
      <c r="I74" s="11">
        <f t="shared" si="10"/>
        <v>1.0258096245546579E-2</v>
      </c>
      <c r="J74" s="11">
        <f t="shared" si="10"/>
        <v>-5.0807969047050698E-3</v>
      </c>
      <c r="K74" s="11">
        <f t="shared" si="10"/>
        <v>2.4478474114270576E-2</v>
      </c>
      <c r="L74" s="6"/>
      <c r="M74" s="6"/>
      <c r="N74" s="6"/>
      <c r="O74" s="6"/>
      <c r="P74" s="6"/>
      <c r="Q74" s="6"/>
      <c r="R74" s="6"/>
      <c r="S74" s="6"/>
      <c r="T74" s="6"/>
      <c r="U74" s="6"/>
      <c r="V74" s="6"/>
    </row>
    <row r="75" spans="1:22" hidden="1">
      <c r="A75" s="6"/>
      <c r="B75" s="6"/>
      <c r="C75" s="6">
        <f t="shared" si="9"/>
        <v>1</v>
      </c>
      <c r="D75" s="11">
        <f t="shared" si="10"/>
        <v>-4.5100315038965347E-2</v>
      </c>
      <c r="E75" s="11">
        <f t="shared" si="10"/>
        <v>-3.5459515271081266E-3</v>
      </c>
      <c r="F75" s="11">
        <f t="shared" si="10"/>
        <v>3.0573517790960389E-2</v>
      </c>
      <c r="G75" s="11">
        <f t="shared" si="10"/>
        <v>5.3678770976004771E-2</v>
      </c>
      <c r="H75" s="11">
        <f t="shared" si="10"/>
        <v>1.6177365207399229E-2</v>
      </c>
      <c r="I75" s="11">
        <f t="shared" si="10"/>
        <v>4.7184542991266433E-2</v>
      </c>
      <c r="J75" s="11">
        <f t="shared" si="10"/>
        <v>4.3516993634313335E-2</v>
      </c>
      <c r="K75" s="11">
        <f t="shared" si="10"/>
        <v>2.2419801000292176E-2</v>
      </c>
      <c r="L75" s="42"/>
      <c r="M75" s="56"/>
      <c r="N75" s="56"/>
      <c r="O75" s="56"/>
      <c r="P75" s="6"/>
      <c r="Q75" s="6"/>
      <c r="R75" s="6"/>
      <c r="S75" s="6"/>
      <c r="T75" s="6"/>
      <c r="U75" s="6"/>
      <c r="V75" s="6"/>
    </row>
    <row r="76" spans="1:22" hidden="1">
      <c r="A76" s="6"/>
      <c r="B76" s="6"/>
      <c r="C76" s="6">
        <f t="shared" si="9"/>
        <v>1</v>
      </c>
      <c r="D76" s="11">
        <f t="shared" si="10"/>
        <v>9.5874779847691813E-2</v>
      </c>
      <c r="E76" s="11">
        <f t="shared" si="10"/>
        <v>2.0763382847144764E-2</v>
      </c>
      <c r="F76" s="11">
        <f t="shared" si="10"/>
        <v>3.2652598384379457E-2</v>
      </c>
      <c r="G76" s="11">
        <f t="shared" si="10"/>
        <v>3.5458969656851629E-2</v>
      </c>
      <c r="H76" s="11">
        <f t="shared" si="10"/>
        <v>4.3954679497128668E-2</v>
      </c>
      <c r="I76" s="11">
        <f t="shared" si="10"/>
        <v>3.3872013893724282E-2</v>
      </c>
      <c r="J76" s="11">
        <f t="shared" si="10"/>
        <v>-6.8540127377496859E-2</v>
      </c>
      <c r="K76" s="11">
        <f t="shared" si="10"/>
        <v>2.7176334779603593E-3</v>
      </c>
      <c r="L76" s="6"/>
      <c r="M76" s="6"/>
      <c r="N76" s="6"/>
      <c r="O76" s="6"/>
      <c r="P76" s="6"/>
      <c r="Q76" s="6"/>
      <c r="R76" s="6"/>
      <c r="S76" s="6"/>
      <c r="T76" s="6"/>
      <c r="U76" s="6"/>
      <c r="V76" s="6"/>
    </row>
    <row r="77" spans="1:22" hidden="1">
      <c r="A77" s="6"/>
      <c r="B77" s="6"/>
      <c r="C77" s="6">
        <f t="shared" si="9"/>
        <v>1</v>
      </c>
      <c r="D77" s="11">
        <f t="shared" si="10"/>
        <v>-0.20148037484720902</v>
      </c>
      <c r="E77" s="11">
        <f t="shared" si="10"/>
        <v>-0.15991061212710944</v>
      </c>
      <c r="F77" s="11">
        <f t="shared" si="10"/>
        <v>-0.19195352412426336</v>
      </c>
      <c r="G77" s="11">
        <f t="shared" si="10"/>
        <v>-0.12988820456538069</v>
      </c>
      <c r="H77" s="11">
        <f t="shared" si="10"/>
        <v>-0.19374131859636304</v>
      </c>
      <c r="I77" s="11">
        <f t="shared" si="10"/>
        <v>-0.13308917532985257</v>
      </c>
      <c r="J77" s="11">
        <f t="shared" si="10"/>
        <v>5.2058536084376862E-2</v>
      </c>
      <c r="K77" s="11">
        <f t="shared" si="10"/>
        <v>7.6809096273352528E-2</v>
      </c>
      <c r="L77" s="6"/>
      <c r="M77" s="6"/>
      <c r="N77" s="6"/>
      <c r="O77" s="6"/>
      <c r="P77" s="6"/>
      <c r="Q77" s="6"/>
      <c r="R77" s="6"/>
      <c r="S77" s="6"/>
      <c r="T77" s="6"/>
      <c r="U77" s="6"/>
      <c r="V77" s="6"/>
    </row>
    <row r="78" spans="1:22" hidden="1">
      <c r="A78" s="6"/>
      <c r="B78" s="6"/>
      <c r="C78" s="6">
        <f t="shared" si="9"/>
        <v>1</v>
      </c>
      <c r="D78" s="11">
        <f t="shared" si="10"/>
        <v>0.10406213680301613</v>
      </c>
      <c r="E78" s="11">
        <f t="shared" si="10"/>
        <v>9.5486338873276386E-2</v>
      </c>
      <c r="F78" s="11">
        <f t="shared" si="10"/>
        <v>0.10247201190707306</v>
      </c>
      <c r="G78" s="11">
        <f t="shared" si="10"/>
        <v>5.0737995988431796E-2</v>
      </c>
      <c r="H78" s="11">
        <f t="shared" si="10"/>
        <v>0.10276754808832129</v>
      </c>
      <c r="I78" s="11">
        <f t="shared" si="10"/>
        <v>5.5361425293257022E-2</v>
      </c>
      <c r="J78" s="11">
        <f t="shared" si="10"/>
        <v>-7.7674957268006927E-3</v>
      </c>
      <c r="K78" s="11">
        <f t="shared" si="10"/>
        <v>-4.6925468728363465E-2</v>
      </c>
      <c r="L78" s="6"/>
      <c r="M78" s="6"/>
      <c r="N78" s="6"/>
      <c r="O78" s="6"/>
      <c r="P78" s="6"/>
      <c r="Q78" s="6"/>
      <c r="R78" s="6"/>
      <c r="S78" s="6"/>
      <c r="T78" s="6"/>
      <c r="U78" s="6"/>
      <c r="V78" s="6"/>
    </row>
    <row r="79" spans="1:22" hidden="1">
      <c r="A79" s="6"/>
      <c r="B79" s="6"/>
      <c r="C79" s="6">
        <f t="shared" si="9"/>
        <v>1</v>
      </c>
      <c r="D79" s="11">
        <f t="shared" si="10"/>
        <v>-6.0080106809078772E-3</v>
      </c>
      <c r="E79" s="11">
        <f t="shared" si="10"/>
        <v>-5.5883615074963047E-2</v>
      </c>
      <c r="F79" s="11">
        <f t="shared" si="10"/>
        <v>-1.9839755818389926E-3</v>
      </c>
      <c r="G79" s="11">
        <f t="shared" si="10"/>
        <v>-2.1053177388334947E-2</v>
      </c>
      <c r="H79" s="11">
        <f t="shared" si="10"/>
        <v>-2.7327495186634369E-3</v>
      </c>
      <c r="I79" s="11">
        <f t="shared" si="10"/>
        <v>-2.4788704958295923E-2</v>
      </c>
      <c r="J79" s="11">
        <f t="shared" si="10"/>
        <v>-5.0177068759096416E-2</v>
      </c>
      <c r="K79" s="11">
        <f t="shared" si="10"/>
        <v>-1.9107109845869583E-2</v>
      </c>
      <c r="L79" s="6"/>
      <c r="M79" s="6"/>
      <c r="N79" s="6"/>
      <c r="O79" s="6"/>
      <c r="P79" s="6"/>
      <c r="Q79" s="6"/>
      <c r="R79" s="6"/>
      <c r="S79" s="6"/>
      <c r="T79" s="6"/>
      <c r="U79" s="6"/>
      <c r="V79" s="6"/>
    </row>
    <row r="80" spans="1:22" hidden="1">
      <c r="A80" s="6"/>
      <c r="B80" s="6"/>
      <c r="C80" s="6">
        <f t="shared" si="9"/>
        <v>1</v>
      </c>
      <c r="D80" s="11">
        <f t="shared" si="10"/>
        <v>-2.2989099550550188E-2</v>
      </c>
      <c r="E80" s="11">
        <f t="shared" si="10"/>
        <v>-6.7125346683900036E-2</v>
      </c>
      <c r="F80" s="11">
        <f t="shared" si="10"/>
        <v>1.3309650820163856E-2</v>
      </c>
      <c r="G80" s="11">
        <f t="shared" si="10"/>
        <v>-1.4144626444682515E-2</v>
      </c>
      <c r="H80" s="11">
        <f t="shared" si="10"/>
        <v>6.5775290910745849E-3</v>
      </c>
      <c r="I80" s="11">
        <f t="shared" si="10"/>
        <v>-1.9645576275532442E-2</v>
      </c>
      <c r="J80" s="11">
        <f t="shared" si="10"/>
        <v>-4.5174774522010075E-2</v>
      </c>
      <c r="K80" s="11">
        <f t="shared" si="10"/>
        <v>-2.7093669978002527E-2</v>
      </c>
      <c r="L80" s="6"/>
      <c r="M80" s="6"/>
      <c r="N80" s="6"/>
      <c r="O80" s="6"/>
      <c r="P80" s="6"/>
      <c r="Q80" s="6"/>
      <c r="R80" s="6"/>
      <c r="S80" s="6"/>
      <c r="T80" s="6"/>
      <c r="U80" s="6"/>
      <c r="V80" s="6"/>
    </row>
    <row r="81" spans="1:22" hidden="1">
      <c r="A81" s="6"/>
      <c r="B81" s="6"/>
      <c r="C81" s="6">
        <f t="shared" si="9"/>
        <v>1</v>
      </c>
      <c r="D81" s="11">
        <f t="shared" si="10"/>
        <v>7.2387901861252116E-2</v>
      </c>
      <c r="E81" s="11">
        <f t="shared" si="10"/>
        <v>1.9671902866168437E-2</v>
      </c>
      <c r="F81" s="11">
        <f t="shared" si="10"/>
        <v>4.3386151256602237E-2</v>
      </c>
      <c r="G81" s="11">
        <f t="shared" si="10"/>
        <v>4.7843248159287602E-2</v>
      </c>
      <c r="H81" s="11">
        <f t="shared" si="10"/>
        <v>4.860694670512198E-2</v>
      </c>
      <c r="I81" s="11">
        <f t="shared" si="10"/>
        <v>4.5059899620532647E-2</v>
      </c>
      <c r="J81" s="11">
        <f t="shared" si="10"/>
        <v>-4.915758458631337E-2</v>
      </c>
      <c r="K81" s="11">
        <f t="shared" si="10"/>
        <v>4.2717616074523209E-3</v>
      </c>
      <c r="L81" s="6"/>
      <c r="M81" s="6"/>
      <c r="N81" s="6"/>
      <c r="O81" s="6"/>
      <c r="P81" s="6"/>
      <c r="Q81" s="6"/>
      <c r="R81" s="6"/>
      <c r="S81" s="6"/>
      <c r="T81" s="6"/>
      <c r="U81" s="6"/>
      <c r="V81" s="6"/>
    </row>
    <row r="82" spans="1:22" hidden="1">
      <c r="A82" s="6"/>
      <c r="B82" s="6"/>
      <c r="C82" s="6">
        <f t="shared" si="9"/>
        <v>1</v>
      </c>
      <c r="D82" s="11">
        <f t="shared" si="10"/>
        <v>3.7029732261722792E-2</v>
      </c>
      <c r="E82" s="11">
        <f t="shared" si="10"/>
        <v>-0.12605079492170682</v>
      </c>
      <c r="F82" s="11">
        <f t="shared" si="10"/>
        <v>-2.4365143381637139E-3</v>
      </c>
      <c r="G82" s="11">
        <f t="shared" si="10"/>
        <v>-1.1928339209860087E-2</v>
      </c>
      <c r="H82" s="11">
        <f t="shared" si="10"/>
        <v>4.8291857103305545E-3</v>
      </c>
      <c r="I82" s="11">
        <f t="shared" si="10"/>
        <v>-2.2929800722160859E-2</v>
      </c>
      <c r="J82" s="11">
        <f t="shared" si="10"/>
        <v>-0.15725733034457667</v>
      </c>
      <c r="K82" s="11">
        <f t="shared" si="10"/>
        <v>-9.5150083259102052E-3</v>
      </c>
      <c r="L82" s="6"/>
      <c r="M82" s="6"/>
      <c r="N82" s="6"/>
      <c r="O82" s="6"/>
      <c r="P82" s="6"/>
      <c r="Q82" s="6"/>
      <c r="R82" s="6"/>
      <c r="S82" s="6"/>
      <c r="T82" s="6"/>
      <c r="U82" s="6"/>
      <c r="V82" s="6"/>
    </row>
    <row r="83" spans="1:22">
      <c r="A83" s="6"/>
      <c r="B83" s="6"/>
      <c r="C83" s="6"/>
      <c r="D83" s="6"/>
      <c r="E83" s="6"/>
      <c r="F83" s="6"/>
      <c r="G83" s="6"/>
      <c r="H83" s="6"/>
      <c r="I83" s="6"/>
      <c r="J83" s="6"/>
      <c r="K83" s="6"/>
      <c r="L83" s="6"/>
      <c r="M83" s="6"/>
      <c r="N83" s="6"/>
      <c r="O83" s="6"/>
      <c r="P83" s="6"/>
      <c r="Q83" s="6"/>
      <c r="R83" s="6"/>
      <c r="S83" s="6"/>
      <c r="T83" s="6"/>
      <c r="U83" s="6"/>
      <c r="V83" s="6"/>
    </row>
    <row r="84" spans="1:22">
      <c r="A84" s="6"/>
      <c r="B84" s="6"/>
      <c r="C84" s="6"/>
      <c r="D84" s="6"/>
      <c r="E84" s="6"/>
      <c r="F84" s="6"/>
      <c r="G84" s="6"/>
      <c r="H84" s="6"/>
      <c r="I84" s="6"/>
      <c r="J84" s="6"/>
      <c r="K84" s="6"/>
      <c r="L84" s="6"/>
      <c r="M84" s="6"/>
      <c r="N84" s="6"/>
      <c r="O84" s="6"/>
      <c r="P84" s="6"/>
      <c r="Q84" s="6"/>
      <c r="R84" s="6"/>
      <c r="S84" s="6"/>
      <c r="T84" s="6"/>
      <c r="U84" s="6"/>
      <c r="V84" s="6"/>
    </row>
    <row r="85" spans="1:22">
      <c r="A85" s="6"/>
      <c r="B85" s="6"/>
      <c r="C85" s="6"/>
      <c r="D85" s="6"/>
      <c r="E85" s="6"/>
      <c r="F85" s="6"/>
      <c r="G85" s="6"/>
      <c r="H85" s="6"/>
      <c r="I85" s="6"/>
      <c r="J85" s="6"/>
      <c r="K85" s="6"/>
      <c r="L85" s="6"/>
      <c r="M85" s="6"/>
      <c r="N85" s="6"/>
      <c r="O85" s="6"/>
      <c r="P85" s="6"/>
      <c r="Q85" s="6"/>
      <c r="R85" s="6"/>
      <c r="S85" s="6"/>
      <c r="T85" s="6"/>
      <c r="U85" s="6"/>
      <c r="V85" s="6"/>
    </row>
    <row r="86" spans="1:22">
      <c r="A86" s="6"/>
      <c r="B86" s="6"/>
      <c r="C86" s="6"/>
      <c r="D86" s="6"/>
      <c r="E86" s="6"/>
      <c r="F86" s="6"/>
      <c r="G86" s="6"/>
      <c r="H86" s="6"/>
      <c r="I86" s="6"/>
      <c r="J86" s="6"/>
      <c r="K86" s="6"/>
      <c r="L86" s="6"/>
      <c r="M86" s="6"/>
      <c r="N86" s="6"/>
      <c r="O86" s="6"/>
      <c r="P86" s="6"/>
      <c r="Q86" s="6"/>
      <c r="R86" s="6"/>
      <c r="S86" s="6"/>
      <c r="T86" s="6"/>
      <c r="U86" s="6"/>
      <c r="V86" s="6"/>
    </row>
    <row r="87" spans="1:22">
      <c r="A87" s="6"/>
      <c r="B87" s="6"/>
      <c r="C87" s="6"/>
      <c r="D87" s="6"/>
      <c r="E87" s="6"/>
      <c r="F87" s="6"/>
      <c r="G87" s="6"/>
      <c r="H87" s="6"/>
      <c r="I87" s="6"/>
      <c r="J87" s="6"/>
      <c r="K87" s="6"/>
      <c r="L87" s="6"/>
      <c r="M87" s="6"/>
      <c r="N87" s="6"/>
      <c r="O87" s="6"/>
      <c r="P87" s="6"/>
      <c r="Q87" s="6"/>
      <c r="R87" s="6"/>
      <c r="S87" s="6"/>
      <c r="T87" s="6"/>
      <c r="U87" s="6"/>
      <c r="V87" s="6"/>
    </row>
    <row r="88" spans="1:22">
      <c r="A88" s="6"/>
      <c r="B88" s="6"/>
      <c r="C88" s="6"/>
      <c r="D88" s="6"/>
      <c r="E88" s="6"/>
      <c r="F88" s="6"/>
      <c r="G88" s="6"/>
      <c r="H88" s="6"/>
      <c r="I88" s="6"/>
      <c r="J88" s="6"/>
      <c r="K88" s="6"/>
      <c r="L88" s="6"/>
      <c r="M88" s="6"/>
      <c r="N88" s="6"/>
      <c r="O88" s="6"/>
      <c r="P88" s="6"/>
      <c r="Q88" s="6"/>
      <c r="R88" s="6"/>
      <c r="S88" s="6"/>
      <c r="T88" s="6"/>
      <c r="U88" s="6"/>
      <c r="V88" s="6"/>
    </row>
    <row r="89" spans="1:22">
      <c r="A89" s="6"/>
      <c r="B89" s="6"/>
      <c r="C89" s="6"/>
      <c r="D89" s="6"/>
      <c r="E89" s="6"/>
      <c r="F89" s="6"/>
      <c r="G89" s="6"/>
      <c r="H89" s="6"/>
      <c r="I89" s="6"/>
      <c r="J89" s="6"/>
      <c r="K89" s="6"/>
      <c r="L89" s="6"/>
      <c r="M89" s="6"/>
      <c r="N89" s="6"/>
      <c r="O89" s="6"/>
      <c r="P89" s="6"/>
      <c r="Q89" s="6"/>
      <c r="R89" s="6"/>
      <c r="S89" s="6"/>
      <c r="T89" s="6"/>
      <c r="U89" s="6"/>
      <c r="V89" s="6"/>
    </row>
    <row r="90" spans="1:22">
      <c r="A90" s="6"/>
      <c r="B90" s="6"/>
      <c r="C90" s="6"/>
      <c r="D90" s="6"/>
      <c r="E90" s="6"/>
      <c r="F90" s="6"/>
      <c r="G90" s="6"/>
      <c r="H90" s="6"/>
      <c r="I90" s="6"/>
      <c r="J90" s="6"/>
      <c r="K90" s="6"/>
      <c r="L90" s="6"/>
      <c r="M90" s="6"/>
      <c r="N90" s="6"/>
      <c r="O90" s="6"/>
      <c r="P90" s="6"/>
      <c r="Q90" s="6"/>
      <c r="R90" s="6"/>
      <c r="S90" s="6"/>
      <c r="T90" s="6"/>
      <c r="U90" s="6"/>
      <c r="V90" s="6"/>
    </row>
    <row r="91" spans="1:22">
      <c r="A91" s="6"/>
      <c r="B91" s="6"/>
      <c r="C91" s="6"/>
      <c r="D91" s="6"/>
      <c r="E91" s="6"/>
      <c r="F91" s="6"/>
      <c r="G91" s="6"/>
      <c r="H91" s="6"/>
      <c r="I91" s="6"/>
      <c r="J91" s="6"/>
      <c r="K91" s="6"/>
      <c r="L91" s="6"/>
      <c r="M91" s="6"/>
      <c r="N91" s="6"/>
      <c r="O91" s="6"/>
      <c r="P91" s="6"/>
      <c r="Q91" s="6"/>
      <c r="R91" s="6"/>
      <c r="S91" s="6"/>
      <c r="T91" s="6"/>
      <c r="U91" s="6"/>
      <c r="V91" s="6"/>
    </row>
    <row r="92" spans="1:22">
      <c r="A92" s="6"/>
      <c r="B92" s="6"/>
      <c r="C92" s="6"/>
      <c r="D92" s="6"/>
      <c r="E92" s="6"/>
      <c r="F92" s="6"/>
      <c r="G92" s="6"/>
      <c r="H92" s="6"/>
      <c r="I92" s="6"/>
      <c r="J92" s="6"/>
      <c r="K92" s="6"/>
      <c r="L92" s="6"/>
      <c r="M92" s="6"/>
      <c r="N92" s="6"/>
      <c r="O92" s="6"/>
      <c r="P92" s="6"/>
      <c r="Q92" s="6"/>
      <c r="R92" s="6"/>
      <c r="S92" s="6"/>
      <c r="T92" s="6"/>
      <c r="U92" s="6"/>
      <c r="V92" s="6"/>
    </row>
    <row r="93" spans="1:22">
      <c r="A93" s="6"/>
      <c r="B93" s="6"/>
      <c r="C93" s="6"/>
      <c r="D93" s="6"/>
      <c r="E93" s="6"/>
      <c r="F93" s="6"/>
      <c r="G93" s="6"/>
      <c r="H93" s="6"/>
      <c r="I93" s="6"/>
      <c r="J93" s="6"/>
      <c r="K93" s="6"/>
      <c r="L93" s="6"/>
      <c r="M93" s="6"/>
      <c r="N93" s="6"/>
      <c r="O93" s="6"/>
      <c r="P93" s="6"/>
      <c r="Q93" s="6"/>
      <c r="R93" s="6"/>
      <c r="S93" s="6"/>
      <c r="T93" s="6"/>
      <c r="U93" s="6"/>
      <c r="V93" s="6"/>
    </row>
    <row r="94" spans="1:22">
      <c r="A94" s="6"/>
      <c r="B94" s="6"/>
      <c r="C94" s="6"/>
      <c r="D94" s="6"/>
      <c r="E94" s="6"/>
      <c r="F94" s="6"/>
      <c r="G94" s="6"/>
      <c r="H94" s="6"/>
      <c r="I94" s="6"/>
      <c r="J94" s="6"/>
      <c r="K94" s="6"/>
      <c r="L94" s="6"/>
      <c r="M94" s="6"/>
      <c r="N94" s="6"/>
      <c r="O94" s="6"/>
      <c r="P94" s="6"/>
      <c r="Q94" s="6"/>
      <c r="R94" s="6"/>
      <c r="S94" s="6"/>
      <c r="T94" s="6"/>
      <c r="U94" s="6"/>
      <c r="V94" s="6"/>
    </row>
    <row r="95" spans="1:22">
      <c r="A95" s="6"/>
      <c r="B95" s="6"/>
      <c r="C95" s="6"/>
      <c r="D95" s="6"/>
      <c r="E95" s="6"/>
      <c r="F95" s="6"/>
      <c r="G95" s="6"/>
      <c r="H95" s="6"/>
      <c r="I95" s="6"/>
      <c r="J95" s="6"/>
      <c r="K95" s="6"/>
      <c r="L95" s="6"/>
      <c r="M95" s="6"/>
      <c r="N95" s="6"/>
      <c r="O95" s="6"/>
      <c r="P95" s="6"/>
      <c r="Q95" s="6"/>
      <c r="R95" s="6"/>
      <c r="S95" s="6"/>
      <c r="T95" s="6"/>
      <c r="U95" s="6"/>
      <c r="V95" s="6"/>
    </row>
    <row r="96" spans="1:22">
      <c r="A96" s="6"/>
      <c r="B96" s="6"/>
      <c r="C96" s="6"/>
      <c r="D96" s="6"/>
      <c r="E96" s="6"/>
      <c r="F96" s="6"/>
      <c r="G96" s="6"/>
      <c r="H96" s="6"/>
      <c r="I96" s="6"/>
      <c r="J96" s="6"/>
      <c r="K96" s="6"/>
      <c r="L96" s="6"/>
      <c r="M96" s="6"/>
      <c r="N96" s="6"/>
      <c r="O96" s="6"/>
      <c r="P96" s="6"/>
      <c r="Q96" s="6"/>
      <c r="R96" s="6"/>
      <c r="S96" s="6"/>
      <c r="T96" s="6"/>
      <c r="U96" s="6"/>
      <c r="V96" s="6"/>
    </row>
    <row r="97" spans="1:22">
      <c r="A97" s="6"/>
      <c r="B97" s="6"/>
      <c r="C97" s="6"/>
      <c r="D97" s="6"/>
      <c r="E97" s="6"/>
      <c r="F97" s="6"/>
      <c r="G97" s="6"/>
      <c r="H97" s="6"/>
      <c r="I97" s="6"/>
      <c r="J97" s="6"/>
      <c r="K97" s="6"/>
      <c r="L97" s="6"/>
      <c r="M97" s="6"/>
      <c r="N97" s="6"/>
      <c r="O97" s="6"/>
      <c r="P97" s="6"/>
      <c r="Q97" s="6"/>
      <c r="R97" s="6"/>
      <c r="S97" s="6"/>
      <c r="T97" s="6"/>
      <c r="U97" s="6"/>
      <c r="V97" s="6"/>
    </row>
    <row r="98" spans="1:22">
      <c r="A98" s="6"/>
      <c r="B98" s="6"/>
      <c r="C98" s="6"/>
      <c r="D98" s="6"/>
      <c r="E98" s="6"/>
      <c r="F98" s="6"/>
      <c r="G98" s="6"/>
      <c r="H98" s="6"/>
      <c r="I98" s="6"/>
      <c r="J98" s="6"/>
      <c r="K98" s="6"/>
      <c r="L98" s="6"/>
      <c r="M98" s="6"/>
      <c r="N98" s="6"/>
      <c r="O98" s="6"/>
      <c r="P98" s="6"/>
      <c r="Q98" s="6"/>
      <c r="R98" s="6"/>
      <c r="S98" s="6"/>
      <c r="T98" s="6"/>
      <c r="U98" s="6"/>
      <c r="V98" s="6"/>
    </row>
    <row r="99" spans="1:22">
      <c r="A99" s="6"/>
      <c r="B99" s="6"/>
      <c r="C99" s="6"/>
      <c r="D99" s="6"/>
      <c r="E99" s="6"/>
      <c r="F99" s="6"/>
      <c r="G99" s="6"/>
      <c r="H99" s="6"/>
      <c r="I99" s="6"/>
      <c r="J99" s="6"/>
      <c r="K99" s="6"/>
      <c r="L99" s="6"/>
      <c r="M99" s="6"/>
      <c r="N99" s="6"/>
      <c r="O99" s="6"/>
      <c r="P99" s="6"/>
      <c r="Q99" s="6"/>
      <c r="R99" s="6"/>
      <c r="S99" s="6"/>
      <c r="T99" s="6"/>
      <c r="U99" s="6"/>
      <c r="V99" s="6"/>
    </row>
    <row r="100" spans="1:22">
      <c r="A100" s="6"/>
      <c r="B100" s="6"/>
      <c r="C100" s="6"/>
      <c r="D100" s="6"/>
      <c r="E100" s="6"/>
      <c r="F100" s="6"/>
      <c r="G100" s="6"/>
      <c r="H100" s="6"/>
      <c r="I100" s="6"/>
      <c r="J100" s="6"/>
      <c r="K100" s="6"/>
      <c r="L100" s="6"/>
      <c r="M100" s="6"/>
      <c r="N100" s="6"/>
      <c r="O100" s="6"/>
      <c r="P100" s="6"/>
      <c r="Q100" s="6"/>
      <c r="R100" s="6"/>
      <c r="S100" s="6"/>
      <c r="T100" s="6"/>
      <c r="U100" s="6"/>
      <c r="V100" s="6"/>
    </row>
    <row r="101" spans="1:22">
      <c r="A101" s="6"/>
      <c r="B101" s="6"/>
      <c r="C101" s="6"/>
      <c r="D101" s="6"/>
      <c r="E101" s="6"/>
      <c r="F101" s="6"/>
      <c r="G101" s="6"/>
      <c r="H101" s="6"/>
      <c r="I101" s="6"/>
      <c r="J101" s="6"/>
      <c r="K101" s="6"/>
      <c r="L101" s="6"/>
      <c r="M101" s="6"/>
      <c r="N101" s="6"/>
      <c r="O101" s="6"/>
      <c r="P101" s="6"/>
      <c r="Q101" s="6"/>
      <c r="R101" s="6"/>
      <c r="S101" s="6"/>
      <c r="T101" s="6"/>
      <c r="U101" s="6"/>
      <c r="V101" s="6"/>
    </row>
    <row r="102" spans="1:22">
      <c r="A102" s="6"/>
      <c r="B102" s="6"/>
      <c r="C102" s="6"/>
      <c r="D102" s="6"/>
      <c r="E102" s="6"/>
      <c r="F102" s="6"/>
      <c r="G102" s="6"/>
      <c r="H102" s="6"/>
      <c r="I102" s="6"/>
      <c r="J102" s="6"/>
      <c r="K102" s="6"/>
      <c r="L102" s="6"/>
      <c r="M102" s="6"/>
      <c r="N102" s="6"/>
      <c r="O102" s="6"/>
      <c r="P102" s="6"/>
      <c r="Q102" s="6"/>
      <c r="R102" s="6"/>
      <c r="S102" s="6"/>
      <c r="T102" s="6"/>
      <c r="U102" s="6"/>
      <c r="V102" s="6"/>
    </row>
    <row r="103" spans="1:22">
      <c r="A103" s="6"/>
      <c r="B103" s="6"/>
      <c r="C103" s="6"/>
      <c r="D103" s="6"/>
      <c r="E103" s="6"/>
      <c r="F103" s="6"/>
      <c r="G103" s="6"/>
      <c r="H103" s="6"/>
      <c r="I103" s="6"/>
      <c r="J103" s="6"/>
      <c r="K103" s="6"/>
      <c r="L103" s="6"/>
      <c r="M103" s="6"/>
      <c r="N103" s="6"/>
      <c r="O103" s="6"/>
      <c r="P103" s="6"/>
      <c r="Q103" s="6"/>
      <c r="R103" s="6"/>
      <c r="S103" s="6"/>
      <c r="T103" s="6"/>
      <c r="U103" s="6"/>
      <c r="V103" s="6"/>
    </row>
    <row r="104" spans="1:22">
      <c r="A104" s="6"/>
      <c r="B104" s="6"/>
      <c r="C104" s="6"/>
      <c r="D104" s="6"/>
      <c r="E104" s="6"/>
      <c r="F104" s="6"/>
      <c r="G104" s="6"/>
      <c r="H104" s="6"/>
      <c r="I104" s="6"/>
      <c r="J104" s="6"/>
      <c r="K104" s="6"/>
      <c r="L104" s="6"/>
      <c r="M104" s="6"/>
      <c r="N104" s="6"/>
      <c r="O104" s="6"/>
      <c r="P104" s="6"/>
      <c r="Q104" s="6"/>
      <c r="R104" s="6"/>
      <c r="S104" s="6"/>
      <c r="T104" s="6"/>
      <c r="U104" s="6"/>
      <c r="V104" s="6"/>
    </row>
    <row r="105" spans="1:22">
      <c r="A105" s="6"/>
      <c r="B105" s="6"/>
      <c r="C105" s="6"/>
      <c r="D105" s="6"/>
      <c r="E105" s="6"/>
      <c r="F105" s="6"/>
      <c r="G105" s="6"/>
      <c r="H105" s="6"/>
      <c r="I105" s="6"/>
      <c r="J105" s="6"/>
      <c r="K105" s="6"/>
      <c r="L105" s="6"/>
      <c r="M105" s="6"/>
      <c r="N105" s="6"/>
      <c r="O105" s="6"/>
      <c r="P105" s="6"/>
      <c r="Q105" s="6"/>
      <c r="R105" s="6"/>
      <c r="S105" s="6"/>
      <c r="T105" s="6"/>
      <c r="U105" s="6"/>
      <c r="V105" s="6"/>
    </row>
    <row r="106" spans="1:22">
      <c r="A106" s="6"/>
      <c r="B106" s="6"/>
      <c r="C106" s="6"/>
      <c r="D106" s="6"/>
      <c r="E106" s="6"/>
      <c r="F106" s="6"/>
      <c r="G106" s="6"/>
      <c r="H106" s="6"/>
      <c r="I106" s="6"/>
      <c r="J106" s="6"/>
      <c r="K106" s="6"/>
      <c r="L106" s="6"/>
      <c r="M106" s="6"/>
      <c r="N106" s="6"/>
      <c r="O106" s="6"/>
      <c r="P106" s="6"/>
      <c r="Q106" s="6"/>
      <c r="R106" s="6"/>
      <c r="S106" s="6"/>
      <c r="T106" s="6"/>
      <c r="U106" s="6"/>
      <c r="V106" s="6"/>
    </row>
  </sheetData>
  <mergeCells count="13">
    <mergeCell ref="S23:T23"/>
    <mergeCell ref="U23:V23"/>
    <mergeCell ref="C60:K60"/>
    <mergeCell ref="A1:L1"/>
    <mergeCell ref="Q22:V22"/>
    <mergeCell ref="C23:C24"/>
    <mergeCell ref="D23:E23"/>
    <mergeCell ref="F23:G23"/>
    <mergeCell ref="H23:I23"/>
    <mergeCell ref="J23:J24"/>
    <mergeCell ref="K23:K24"/>
    <mergeCell ref="P23:P24"/>
    <mergeCell ref="Q23:R23"/>
  </mergeCells>
  <pageMargins left="0.3" right="0.3" top="0.3" bottom="0.3" header="0" footer="0"/>
  <pageSetup orientation="portrait" horizontalDpi="300" verticalDpi="300" r:id="rId1"/>
  <headerFooter alignWithMargins="0">
    <oddHeader>&amp;C&amp;"Palatino Linotype,Bold"&amp;14Child Support Enforcement Income Withholding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74"/>
  <sheetViews>
    <sheetView workbookViewId="0">
      <selection activeCell="D7" sqref="D7"/>
    </sheetView>
  </sheetViews>
  <sheetFormatPr defaultRowHeight="15"/>
  <cols>
    <col min="2" max="2" width="13.5546875" bestFit="1" customWidth="1"/>
    <col min="3" max="3" width="13.44140625" bestFit="1" customWidth="1"/>
    <col min="4" max="4" width="10" bestFit="1" customWidth="1"/>
    <col min="5" max="5" width="60.5546875" customWidth="1"/>
  </cols>
  <sheetData>
    <row r="1" spans="1:5" ht="15.75">
      <c r="A1" s="1" t="s">
        <v>4</v>
      </c>
      <c r="B1" s="1" t="s">
        <v>5</v>
      </c>
      <c r="C1" s="1" t="s">
        <v>6</v>
      </c>
      <c r="D1" s="1" t="s">
        <v>7</v>
      </c>
      <c r="E1" s="1" t="s">
        <v>8</v>
      </c>
    </row>
    <row r="2" spans="1:5">
      <c r="A2" s="3" t="s">
        <v>16</v>
      </c>
      <c r="B2" s="3" t="s">
        <v>15</v>
      </c>
      <c r="E2" s="3" t="s">
        <v>17</v>
      </c>
    </row>
    <row r="3" spans="1:5">
      <c r="E3" s="3" t="s">
        <v>18</v>
      </c>
    </row>
    <row r="4" spans="1:5" ht="60">
      <c r="A4" s="5">
        <v>40487</v>
      </c>
      <c r="B4" t="s">
        <v>15</v>
      </c>
      <c r="C4" t="s">
        <v>24</v>
      </c>
      <c r="D4" s="4" t="s">
        <v>25</v>
      </c>
      <c r="E4" s="4" t="s">
        <v>23</v>
      </c>
    </row>
    <row r="5" spans="1:5">
      <c r="A5" s="5">
        <v>40549</v>
      </c>
      <c r="B5" t="s">
        <v>32</v>
      </c>
    </row>
    <row r="6" spans="1:5">
      <c r="A6" s="5">
        <v>40549</v>
      </c>
      <c r="B6" t="s">
        <v>32</v>
      </c>
      <c r="D6" t="s">
        <v>33</v>
      </c>
    </row>
    <row r="7" spans="1:5">
      <c r="A7" s="5"/>
    </row>
    <row r="8" spans="1:5">
      <c r="A8" s="5"/>
    </row>
    <row r="9" spans="1:5">
      <c r="A9" s="5"/>
    </row>
    <row r="10" spans="1:5">
      <c r="A10" s="5"/>
    </row>
    <row r="11" spans="1:5">
      <c r="A11" s="5"/>
    </row>
    <row r="12" spans="1:5">
      <c r="A12" s="5"/>
    </row>
    <row r="13" spans="1:5">
      <c r="A13" s="5"/>
    </row>
    <row r="14" spans="1:5">
      <c r="A14" s="5"/>
    </row>
    <row r="15" spans="1:5">
      <c r="A15" s="5"/>
    </row>
    <row r="16" spans="1:5">
      <c r="A16" s="5"/>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5D2095A1B64B469524D29BA34D9E4D" ma:contentTypeVersion="0" ma:contentTypeDescription="Create a new document." ma:contentTypeScope="" ma:versionID="bae3006c1ad4a9d093f2169be807b60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13842C-83BD-418B-B94A-FBE0B1B1B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D47F85-D288-45FE-BC66-0FC9AEF623B7}">
  <ds:schemaRef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2C9D324C-D2B0-4B19-9BDF-360FA15F98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POWER BI</vt:lpstr>
      <vt:lpstr>Income Withholding</vt:lpstr>
      <vt:lpstr>Excel Online</vt:lpstr>
      <vt:lpstr>DOCUMENTATION</vt:lpstr>
      <vt:lpstr>'Excel Online'!Print_Area</vt:lpstr>
      <vt:lpstr>'POWER BI'!Print_Area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ch-suppt</dc:title>
  <dc:creator>Linda Booth</dc:creator>
  <cp:lastModifiedBy>VITA Program</cp:lastModifiedBy>
  <cp:lastPrinted>2014-11-21T20:15:42Z</cp:lastPrinted>
  <dcterms:created xsi:type="dcterms:W3CDTF">1999-01-30T19:41:25Z</dcterms:created>
  <dcterms:modified xsi:type="dcterms:W3CDTF">2021-01-11T12:19:24Z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0x010100975D2095A1B64B469524D29BA34D9E4D</vt:lpwstr>
  </property>
</Properties>
</file>